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<sst xmlns="http://schemas.openxmlformats.org/spreadsheetml/2006/main" count="181" uniqueCount="156">
  <si>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</si>
  <si>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</si>
  <si>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</si>
  <si>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</si>
  <si>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</si>
  <si>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</si>
  <si>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</si>
  <si>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</si>
  <si>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</si>
  <si>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</si>
  <si>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</si>
  <si>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</si>
  <si>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</si>
  <si>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</si>
  <si>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</si>
  <si>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</si>
  <si>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</si>
  <si>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</si>
  <si>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</si>
  <si>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</si>
  <si>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</si>
  <si>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</si>
  <si>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</si>
  <si>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</si>
  <si>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</si>
  <si>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</si>
  <si>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</si>
  <si>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</si>
  <si>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</si>
  <si>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</si>
  <si>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</si>
  <si>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</si>
  <si>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</si>
  <si>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</si>
  <si>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</si>
  <si>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</si>
  <si>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</si>
  <si>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</si>
  <si>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</si>
  <si>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</si>
  <si>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</si>
  <si>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</si>
  <si>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</si>
  <si>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</si>
  <si>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</si>
  <si>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</si>
  <si>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</si>
  <si>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</si>
  <si>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</si>
  <si>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</si>
  <si>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</si>
  <si>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</si>
  <si>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</si>
  <si>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</si>
  <si>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</si>
  <si>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</si>
  <si>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</si>
  <si>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</si>
  <si>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</si>
  <si>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</si>
  <si>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</si>
  <si>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</si>
  <si>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</si>
  <si>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</si>
  <si>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</si>
  <si>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</si>
  <si>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</si>
  <si>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</si>
  <si>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</si>
  <si>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</si>
  <si>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</si>
  <si>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</si>
  <si>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</si>
  <si>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</si>
  <si>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</si>
  <si>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</si>
  <si>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</si>
  <si>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</si>
  <si>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</si>
  <si>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</si>
  <si>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</si>
  <si>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</si>
  <si>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</si>
  <si>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</si>
  <si>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</si>
  <si>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</si>
  <si>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</si>
  <si>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</si>
  <si>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</si>
  <si>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</si>
  <si>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</si>
  <si>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</si>
  <si>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</si>
  <si>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</si>
  <si>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</si>
  <si>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</si>
  <si>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</si>
  <si>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</si>
  <si>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</si>
  <si>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</si>
  <si>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</si>
  <si>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</si>
  <si>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</si>
  <si>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</si>
  <si>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</si>
  <si>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</si>
  <si>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</si>
  <si>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</si>
  <si>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</si>
  <si>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</si>
  <si>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</si>
  <si>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</si>
  <si>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</si>
  <si>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</si>
  <si>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</si>
  <si>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</si>
  <si>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</si>
  <si>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</si>
  <si>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</si>
  <si>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</si>
  <si>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</si>
  <si>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</si>
  <si>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</si>
  <si>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</si>
  <si>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</si>
  <si>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</si>
  <si>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</si>
  <si>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</si>
  <si>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</si>
  <si>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</si>
  <si>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</si>
  <si>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</si>
  <si>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</si>
  <si>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</si>
  <si>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</si>
  <si>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</si>
  <si>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хомут д.50</t>
  </si>
  <si>
    <t>1шт</t>
  </si>
  <si>
    <t>установка хомута (2шт) подвал,кв.36</t>
  </si>
  <si>
    <t>хомут д.25</t>
  </si>
  <si>
    <t>смена патрона (1шт) п-д3</t>
  </si>
  <si>
    <t>патрон</t>
  </si>
  <si>
    <t>ремонт эл.щита (10шт) п-д 3,1</t>
  </si>
  <si>
    <t>смена эл.провода (90мп) п-д3,1</t>
  </si>
  <si>
    <t>эл.провод</t>
  </si>
  <si>
    <t>наконечник</t>
  </si>
  <si>
    <t>15шт</t>
  </si>
  <si>
    <t>болт</t>
  </si>
  <si>
    <t>10шт</t>
  </si>
  <si>
    <t>клемник</t>
  </si>
  <si>
    <t>8шт</t>
  </si>
  <si>
    <t>прокол</t>
  </si>
  <si>
    <t>30шт</t>
  </si>
  <si>
    <t>смена ламп (16шт) п-д3,5</t>
  </si>
  <si>
    <t>лампа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</si>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</sst>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3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9.309999999999999</v>
      </c>
      <c r="M20" s="34">
        <f>SUM(M6:M19)</f>
        <v>1419.7539594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138</v>
      </c>
      <c r="L24" s="46">
        <v>4</v>
      </c>
      <c r="M24" s="33">
        <f>L24*126.87*1.202*1.15</f>
        <v>701.4896039999999</v>
      </c>
    </row>
    <row r="25" spans="1:13" ht="12.75">
      <c r="A25" t="s">
        <v>112</v>
      </c>
      <c r="J25" s="20">
        <v>2</v>
      </c>
      <c r="K25" s="20" t="s">
        <v>140</v>
      </c>
      <c r="L25" s="46">
        <v>0.396</v>
      </c>
      <c r="M25" s="33">
        <f aca="true" t="shared" si="1" ref="M25:M34">L25*126.87*1.202*1.15</f>
        <v>69.447470796</v>
      </c>
    </row>
    <row r="26" spans="1:13" ht="12.75">
      <c r="A26" t="s">
        <v>113</v>
      </c>
      <c r="J26" s="20">
        <v>3</v>
      </c>
      <c r="K26" s="20" t="s">
        <v>142</v>
      </c>
      <c r="L26" s="56">
        <f>0.1*120.7</f>
        <v>12.07</v>
      </c>
      <c r="M26" s="33">
        <f t="shared" si="1"/>
        <v>2116.74488007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143</v>
      </c>
      <c r="L27" s="46">
        <f>0.9*19</f>
        <v>17.1</v>
      </c>
      <c r="M27" s="33">
        <f t="shared" si="1"/>
        <v>2998.8680571000004</v>
      </c>
    </row>
    <row r="28" spans="1:13" ht="12.75">
      <c r="A28" t="s">
        <v>115</v>
      </c>
      <c r="B28" s="1"/>
      <c r="C28" s="1"/>
      <c r="D28" s="1"/>
      <c r="J28" s="20">
        <v>5</v>
      </c>
      <c r="K28" s="20" t="s">
        <v>153</v>
      </c>
      <c r="L28" s="25">
        <f>0.16*7.1</f>
        <v>1.136</v>
      </c>
      <c r="M28" s="33">
        <f t="shared" si="1"/>
        <v>199.22304753599997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34.702000000000005</v>
      </c>
      <c r="M35" s="34">
        <f>SUM(M24:M34)</f>
        <v>6085.773059502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v>380</v>
      </c>
    </row>
    <row r="40" spans="1:13" ht="12.75">
      <c r="A40" s="2" t="s">
        <v>6</v>
      </c>
      <c r="F40" s="11">
        <v>46737.59</v>
      </c>
      <c r="J40" s="20">
        <v>2</v>
      </c>
      <c r="K40" s="20" t="s">
        <v>139</v>
      </c>
      <c r="L40" s="25" t="s">
        <v>137</v>
      </c>
      <c r="M40" s="25">
        <v>205</v>
      </c>
    </row>
    <row r="41" spans="1:13" ht="12.75">
      <c r="A41" t="s">
        <v>7</v>
      </c>
      <c r="F41" s="5">
        <v>42588.29</v>
      </c>
      <c r="J41" s="20">
        <v>3</v>
      </c>
      <c r="K41" s="20" t="s">
        <v>141</v>
      </c>
      <c r="L41" s="25" t="s">
        <v>137</v>
      </c>
      <c r="M41" s="25">
        <v>17.44</v>
      </c>
    </row>
    <row r="42" spans="2:13" ht="12.75">
      <c r="B42" t="s">
        <v>8</v>
      </c>
      <c r="F42" s="9">
        <f>F41/F40</f>
        <v>0.9112213530907349</v>
      </c>
      <c r="J42" s="20">
        <v>4</v>
      </c>
      <c r="K42" s="20" t="s">
        <v>144</v>
      </c>
      <c r="L42" s="25">
        <v>170</v>
      </c>
      <c r="M42" s="25">
        <f>170*4</f>
        <v>680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145</v>
      </c>
      <c r="L43" s="25" t="s">
        <v>146</v>
      </c>
      <c r="M43" s="25">
        <f>15*146.1</f>
        <v>2191.5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43488.29</v>
      </c>
      <c r="J44" s="20">
        <v>6</v>
      </c>
      <c r="K44" s="20" t="s">
        <v>147</v>
      </c>
      <c r="L44" s="25" t="s">
        <v>148</v>
      </c>
      <c r="M44" s="25">
        <f>10*4.4</f>
        <v>44</v>
      </c>
    </row>
    <row r="45" spans="10:13" ht="12.75">
      <c r="J45" s="20">
        <v>7</v>
      </c>
      <c r="K45" s="20" t="s">
        <v>149</v>
      </c>
      <c r="L45" s="25" t="s">
        <v>150</v>
      </c>
      <c r="M45" s="25">
        <f>8*35.8</f>
        <v>286.4</v>
      </c>
    </row>
    <row r="46" spans="2:13" ht="12.75">
      <c r="B46" s="1" t="s">
        <v>10</v>
      </c>
      <c r="C46" s="1"/>
      <c r="J46" s="20">
        <v>8</v>
      </c>
      <c r="K46" s="20" t="s">
        <v>151</v>
      </c>
      <c r="L46" s="25" t="s">
        <v>152</v>
      </c>
      <c r="M46" s="25">
        <f>30*1.257</f>
        <v>37.709999999999994</v>
      </c>
    </row>
    <row r="47" spans="10:13" ht="12.75">
      <c r="J47" s="20">
        <v>9</v>
      </c>
      <c r="K47" s="20" t="s">
        <v>154</v>
      </c>
      <c r="L47" s="25" t="s">
        <v>155</v>
      </c>
      <c r="M47" s="25">
        <f>16*14</f>
        <v>224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(5038.46)*1.202</f>
        <v>6056.22892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960*1.202</f>
        <v>1153.92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7210.14892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6290.987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0.4</v>
      </c>
      <c r="E55" t="s">
        <v>14</v>
      </c>
      <c r="F55" s="11">
        <f>B55*D55</f>
        <v>328.28000000000003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6619.267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184596</v>
      </c>
      <c r="D58">
        <v>228897.7</v>
      </c>
      <c r="E58">
        <v>3161.3</v>
      </c>
      <c r="F58" s="35">
        <f>C58/D58*E58</f>
        <v>2549.450408632328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1419.7539594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6085.773059502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f>1*600*1.202</f>
        <v>721.1999999999999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4066.05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4066.05</v>
      </c>
    </row>
    <row r="65" spans="2:6" ht="12.75">
      <c r="B65">
        <v>3161.3</v>
      </c>
      <c r="C65" t="s">
        <v>13</v>
      </c>
      <c r="D65" s="11">
        <v>0.25</v>
      </c>
      <c r="E65" t="s">
        <v>14</v>
      </c>
      <c r="F65" s="11">
        <f>B65*D65</f>
        <v>790.325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15632.55242753433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0.28</v>
      </c>
      <c r="E70" t="s">
        <v>14</v>
      </c>
      <c r="F70" s="11">
        <f>B70*D70</f>
        <v>885.1640000000001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1.13</v>
      </c>
      <c r="E73" t="s">
        <v>14</v>
      </c>
      <c r="F73" s="11">
        <f>B73*D73</f>
        <v>3572.269</v>
      </c>
    </row>
    <row r="74" spans="1:6" ht="12.75">
      <c r="A74" s="4" t="s">
        <v>29</v>
      </c>
      <c r="F74" s="32">
        <f>F70+F73</f>
        <v>4457.433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2.27</v>
      </c>
      <c r="E77" t="s">
        <v>14</v>
      </c>
      <c r="F77" s="11">
        <f>B77*D77</f>
        <v>7176.151000000001</v>
      </c>
    </row>
    <row r="78" spans="1:6" ht="12.75">
      <c r="A78" s="4" t="s">
        <v>31</v>
      </c>
      <c r="F78" s="32">
        <f>SUM(F77)</f>
        <v>7176.151000000001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41095.55234753433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2383.542036156991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1743.06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2526.72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48096.35438369132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43160</v>
      </c>
      <c r="C87" s="40">
        <v>-52507</v>
      </c>
      <c r="D87" s="43">
        <f>F44</f>
        <v>43488.29</v>
      </c>
      <c r="E87" s="43">
        <f>F85</f>
        <v>48096.35438369132</v>
      </c>
      <c r="F87" s="44">
        <f>C87+D87-E87</f>
        <v>-57115.06438369132</v>
      </c>
    </row>
    <row r="89" spans="1:6" ht="13.5" thickBot="1">
      <c r="A89" t="s">
        <v>85</v>
      </c>
      <c r="C89" s="54">
        <v>43160</v>
      </c>
      <c r="D89" s="8" t="s">
        <v>86</v>
      </c>
      <c r="E89" s="54" t="s">
        <v>135</v>
      </c>
      <c r="F89" t="s">
        <v>87</v>
      </c>
    </row>
    <row r="90" spans="1:7" ht="13.5" thickBot="1">
      <c r="A90" t="s">
        <v>88</v>
      </c>
      <c r="F90" s="55">
        <f>E87</f>
        <v>48096.35438369132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2017-08-21T12:46:05Z</cp:lastPrinted>
  <dcterms:created xsi:type="dcterms:W3CDTF">2008-08-18T07:30:19Z</dcterms:created>
  <dcterms:modified xsi:type="dcterms:W3CDTF">2018-05-22T07:51:34Z</dcterms:modified>
  <cp:category/>
  <cp:version/>
  <cp:contentType/>
  <cp:contentStatus/>
</cp:coreProperties>
</file>