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<sst xmlns="http://schemas.openxmlformats.org/spreadsheetml/2006/main" count="166" uniqueCount="143">
  <si>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</si>
  <si>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</si>
  <si>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</si>
  <si>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</si>
  <si>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</si>
  <si>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</si>
  <si>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</si>
  <si>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</si>
  <si>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</si>
  <si>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</si>
  <si>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</si>
  <si>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</si>
  <si>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</si>
  <si>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</si>
  <si>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</si>
  <si>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</si>
  <si>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</si>
  <si>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</si>
  <si>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</si>
  <si>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</si>
  <si>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</si>
  <si>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</si>
  <si>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</si>
  <si>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</si>
  <si>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</si>
  <si>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</si>
  <si>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</si>
  <si>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</si>
  <si>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</si>
  <si>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</si>
  <si>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</si>
  <si>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</si>
  <si>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</si>
  <si>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</si>
  <si>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</si>
  <si>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</si>
  <si>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</si>
  <si>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</si>
  <si>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</si>
  <si>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</si>
  <si>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</si>
  <si>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</si>
  <si>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</si>
  <si>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</si>
  <si>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</si>
  <si>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</si>
  <si>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</si>
  <si>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</si>
  <si>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</si>
  <si>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</si>
  <si>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</si>
  <si>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</si>
  <si>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</si>
  <si>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</si>
  <si>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</si>
  <si>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</si>
  <si>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</si>
  <si>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</si>
  <si>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</si>
  <si>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</si>
  <si>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</si>
  <si>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</si>
  <si>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</si>
  <si>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</si>
  <si>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</si>
  <si>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</si>
  <si>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</si>
  <si>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</si>
  <si>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</si>
  <si>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</si>
  <si>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</si>
  <si>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</si>
  <si>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</si>
  <si>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</si>
  <si>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</si>
  <si>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</si>
  <si>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</si>
  <si>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</si>
  <si>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</si>
  <si>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</si>
  <si>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</si>
  <si>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</si>
  <si>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</si>
  <si>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</si>
  <si>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</si>
  <si>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</si>
  <si>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</si>
  <si>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</si>
  <si>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</si>
  <si>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</si>
  <si>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</si>
  <si>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</si>
  <si>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</si>
  <si>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</si>
  <si>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</si>
  <si>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</si>
  <si>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</si>
  <si>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</si>
  <si>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</si>
  <si>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</si>
  <si>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</si>
  <si>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</si>
  <si>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</si>
  <si>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</si>
  <si>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</si>
  <si>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</si>
  <si>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</si>
  <si>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</si>
  <si>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</si>
  <si>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</si>
  <si>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</si>
  <si>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</si>
  <si>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</si>
  <si>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</si>
  <si>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</si>
  <si>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</si>
  <si>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</si>
  <si>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</si>
  <si>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</si>
  <si>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</si>
  <si>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</si>
  <si>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</si>
  <si>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</si>
  <si>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</si>
  <si>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</si>
  <si>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</si>
  <si>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</si>
  <si>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</si>
  <si>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</si>
  <si>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</si>
  <si>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</si>
  <si>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</si>
  <si>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</si>
  <si>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декабря</t>
  </si>
  <si>
    <t>за   декабрь  2018 г.</t>
  </si>
  <si>
    <t>ост.на 01.01</t>
  </si>
  <si>
    <t>удаление сосулек (договор)</t>
  </si>
  <si>
    <t xml:space="preserve">прочистка канализации </t>
  </si>
  <si>
    <t>ограждение лентойопасных мест</t>
  </si>
  <si>
    <t>лента</t>
  </si>
  <si>
    <t>смена ламп (6шт)</t>
  </si>
  <si>
    <t>лампа</t>
  </si>
  <si>
    <t>6шт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</si>
</sst>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2" fontId="0" fillId="32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19">
      <selection activeCell="M41" sqref="M41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12</v>
      </c>
      <c r="K2" s="5" t="s">
        <v>134</v>
      </c>
    </row>
    <row r="3" spans="1:13" ht="12.75">
      <c r="A3" t="s">
        <v>86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6">
        <f>L6*126.87*1.202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3.01</v>
      </c>
      <c r="M11" s="46">
        <f t="shared" si="0"/>
        <v>459.01819739999996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65.5740282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6</v>
      </c>
      <c r="M17" s="46">
        <f t="shared" si="0"/>
        <v>914.98644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164.69755920000003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11.02</v>
      </c>
      <c r="M20" s="33">
        <f>SUM(M6:M19)</f>
        <v>1680.5250948</v>
      </c>
    </row>
    <row r="21" spans="1:11" ht="12.75">
      <c r="A21" t="s">
        <v>128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6"/>
      <c r="M24" s="32">
        <f>210*62.07</f>
        <v>13034.7</v>
      </c>
    </row>
    <row r="25" spans="1:13" ht="12.75">
      <c r="A25" t="s">
        <v>106</v>
      </c>
      <c r="J25" s="20">
        <v>2</v>
      </c>
      <c r="K25" s="20" t="s">
        <v>137</v>
      </c>
      <c r="L25" s="46">
        <v>9.66</v>
      </c>
      <c r="M25" s="32">
        <f aca="true" t="shared" si="1" ref="M25:M34">L25*126.87*1.202*1.15</f>
        <v>1694.0973936599999</v>
      </c>
    </row>
    <row r="26" spans="1:13" ht="12.75">
      <c r="A26" t="s">
        <v>107</v>
      </c>
      <c r="J26" s="20">
        <v>3</v>
      </c>
      <c r="K26" s="20" t="s">
        <v>138</v>
      </c>
      <c r="L26" s="25">
        <v>0.5</v>
      </c>
      <c r="M26" s="32">
        <f t="shared" si="1"/>
        <v>87.68620049999998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 t="s">
        <v>140</v>
      </c>
      <c r="L27" s="25">
        <f>0.06*7.1</f>
        <v>0.426</v>
      </c>
      <c r="M27" s="32">
        <f t="shared" si="1"/>
        <v>74.70864282599999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10.586</v>
      </c>
      <c r="M35" s="33">
        <f>SUM(M24:M34)</f>
        <v>14891.192236986002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139</v>
      </c>
      <c r="L39" s="25">
        <v>1</v>
      </c>
      <c r="M39" s="25">
        <v>262</v>
      </c>
    </row>
    <row r="40" spans="1:13" ht="12.75">
      <c r="A40" s="2" t="s">
        <v>6</v>
      </c>
      <c r="F40" s="11">
        <v>34246.03</v>
      </c>
      <c r="J40" s="20">
        <v>2</v>
      </c>
      <c r="K40" s="20" t="s">
        <v>141</v>
      </c>
      <c r="L40" s="25" t="s">
        <v>142</v>
      </c>
      <c r="M40" s="25">
        <f>6*12.82</f>
        <v>76.92</v>
      </c>
    </row>
    <row r="41" spans="1:13" ht="12.75">
      <c r="A41" t="s">
        <v>7</v>
      </c>
      <c r="F41" s="5">
        <v>27909.91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0.8149823497789379</v>
      </c>
      <c r="J42" s="20">
        <v>4</v>
      </c>
      <c r="K42" s="20"/>
      <c r="L42" s="25"/>
      <c r="M42" s="25"/>
    </row>
    <row r="43" spans="1:13" ht="12.75">
      <c r="A43" t="s">
        <v>127</v>
      </c>
      <c r="F43" s="11">
        <f>400+400+250</f>
        <v>1050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28959.91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6"/>
    </row>
    <row r="49" spans="1:13" ht="12.75">
      <c r="A49" t="s">
        <v>12</v>
      </c>
      <c r="F49" s="11">
        <f>(3806)*1.202</f>
        <v>4574.812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f>1000*1.202</f>
        <v>1202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0.91</v>
      </c>
      <c r="F51" s="11">
        <f>E51*E33</f>
        <v>1858.948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7635.76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4065.172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640</v>
      </c>
      <c r="C55" t="s">
        <v>13</v>
      </c>
      <c r="D55" s="5">
        <v>0.4</v>
      </c>
      <c r="E55" t="s">
        <v>14</v>
      </c>
      <c r="F55" s="5">
        <f>B55*D55</f>
        <v>256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4321.1720000000005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0">
        <v>184976</v>
      </c>
      <c r="D58">
        <v>229360</v>
      </c>
      <c r="E58">
        <v>2042.8</v>
      </c>
      <c r="F58" s="34">
        <f>C58/D58*E58</f>
        <v>1647.4929054761074</v>
      </c>
      <c r="J58" s="20">
        <v>20</v>
      </c>
      <c r="K58" s="20"/>
      <c r="L58" s="25"/>
      <c r="M58" s="25"/>
    </row>
    <row r="59" spans="1:13" ht="12.75">
      <c r="A59" t="s">
        <v>20</v>
      </c>
      <c r="F59" s="34">
        <f>M20</f>
        <v>1680.5250948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14891.192236986002</v>
      </c>
      <c r="J60" s="20">
        <v>22</v>
      </c>
      <c r="K60" s="20"/>
      <c r="L60" s="25"/>
      <c r="M60" s="25"/>
    </row>
    <row r="61" spans="1:13" ht="12.75">
      <c r="A61" t="s">
        <v>73</v>
      </c>
      <c r="F61" s="5">
        <v>0</v>
      </c>
      <c r="J61" s="20">
        <v>23</v>
      </c>
      <c r="K61" s="20"/>
      <c r="L61" s="25"/>
      <c r="M61" s="25"/>
    </row>
    <row r="62" spans="1:13" ht="12.75">
      <c r="A62" t="s">
        <v>22</v>
      </c>
      <c r="F62" s="11">
        <f>M62</f>
        <v>338.92</v>
      </c>
      <c r="J62" s="20"/>
      <c r="K62" s="20"/>
      <c r="L62" s="30" t="s">
        <v>65</v>
      </c>
      <c r="M62" s="33">
        <f>SUM(M39:M61)</f>
        <v>338.92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0.64</v>
      </c>
      <c r="E65" s="44" t="s">
        <v>14</v>
      </c>
      <c r="F65" s="45">
        <f>B65*D65</f>
        <v>1307.392</v>
      </c>
    </row>
    <row r="66" spans="1:6" ht="12.75">
      <c r="A66" s="59" t="s">
        <v>75</v>
      </c>
      <c r="B66" s="59"/>
      <c r="C66" s="59"/>
      <c r="D66" s="60"/>
      <c r="E66" s="59"/>
      <c r="F66" s="60">
        <v>0</v>
      </c>
    </row>
    <row r="67" spans="1:6" ht="12.75">
      <c r="A67" s="51" t="s">
        <v>84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19865.522237262107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0.25</v>
      </c>
      <c r="E70" t="s">
        <v>14</v>
      </c>
      <c r="F70" s="11">
        <f>B70*D70</f>
        <v>510.7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1.25</v>
      </c>
      <c r="E73" t="s">
        <v>14</v>
      </c>
      <c r="F73" s="11">
        <f>B73*D73</f>
        <v>2553.5</v>
      </c>
    </row>
    <row r="74" spans="1:6" ht="12.75">
      <c r="A74" s="4" t="s">
        <v>29</v>
      </c>
      <c r="F74" s="31">
        <f>F70+F73</f>
        <v>3064.2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2.41</v>
      </c>
      <c r="E77" t="s">
        <v>14</v>
      </c>
      <c r="F77" s="11">
        <f>B77*D77</f>
        <v>4923.148</v>
      </c>
    </row>
    <row r="78" spans="1:6" ht="12.75">
      <c r="A78" s="4" t="s">
        <v>32</v>
      </c>
      <c r="F78" s="8">
        <f>SUM(F77)</f>
        <v>4923.148</v>
      </c>
    </row>
    <row r="79" spans="1:6" ht="12.75">
      <c r="A79" s="47" t="s">
        <v>78</v>
      </c>
      <c r="B79" s="44"/>
      <c r="C79" s="44"/>
      <c r="D79" s="48">
        <v>2.83</v>
      </c>
      <c r="E79" s="44"/>
      <c r="F79" s="49">
        <f>D79*E33</f>
        <v>5781.124</v>
      </c>
    </row>
    <row r="80" spans="1:8" ht="12.75">
      <c r="A80" s="1" t="s">
        <v>33</v>
      </c>
      <c r="B80" s="1"/>
      <c r="F80" s="31">
        <f>F52+F56+F68+F74+F78+F79</f>
        <v>45590.9262372621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2644.2737217612016</v>
      </c>
      <c r="G81" s="7"/>
      <c r="H81" s="7"/>
      <c r="I81" s="7"/>
    </row>
    <row r="82" spans="1:9" ht="12.75">
      <c r="A82" s="1"/>
      <c r="B82" s="35" t="s">
        <v>129</v>
      </c>
      <c r="C82" s="35"/>
      <c r="D82" s="1"/>
      <c r="E82" s="57"/>
      <c r="F82" s="58">
        <v>1020.54</v>
      </c>
      <c r="G82" s="7"/>
      <c r="H82" s="7"/>
      <c r="I82" s="7"/>
    </row>
    <row r="83" spans="1:9" ht="12.75">
      <c r="A83" s="1"/>
      <c r="B83" s="35" t="s">
        <v>130</v>
      </c>
      <c r="C83" s="35"/>
      <c r="D83" s="1"/>
      <c r="E83" s="57"/>
      <c r="F83" s="58">
        <v>183.99</v>
      </c>
      <c r="G83" s="7"/>
      <c r="H83" s="7"/>
      <c r="I83" s="7"/>
    </row>
    <row r="84" spans="1:9" ht="12.75">
      <c r="A84" s="1"/>
      <c r="B84" s="35" t="s">
        <v>131</v>
      </c>
      <c r="C84" s="35"/>
      <c r="D84" s="1"/>
      <c r="E84" s="57"/>
      <c r="F84" s="58">
        <v>0</v>
      </c>
      <c r="G84" s="7"/>
      <c r="H84" s="7"/>
      <c r="I84" s="7"/>
    </row>
    <row r="85" spans="1:6" ht="13.5">
      <c r="A85" s="12" t="s">
        <v>35</v>
      </c>
      <c r="B85" s="12"/>
      <c r="C85" s="12"/>
      <c r="D85" s="12"/>
      <c r="E85" s="12"/>
      <c r="F85" s="36">
        <f>F80+F81+F82+F83+F84</f>
        <v>49439.7299590233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43800</v>
      </c>
      <c r="C87" s="40">
        <v>-401283</v>
      </c>
      <c r="D87" s="42">
        <f>F44</f>
        <v>28959.91</v>
      </c>
      <c r="E87" s="42">
        <f>F85</f>
        <v>49439.7299590233</v>
      </c>
      <c r="F87" s="43">
        <f>C87+D87-E87</f>
        <v>-421762.8199590233</v>
      </c>
    </row>
    <row r="89" spans="1:6" ht="13.5" thickBot="1">
      <c r="A89" t="s">
        <v>112</v>
      </c>
      <c r="C89" s="54">
        <v>43435</v>
      </c>
      <c r="D89" s="8" t="s">
        <v>113</v>
      </c>
      <c r="E89" s="54">
        <v>43465</v>
      </c>
      <c r="F89" t="s">
        <v>114</v>
      </c>
    </row>
    <row r="90" spans="1:7" ht="13.5" thickBot="1">
      <c r="A90" t="s">
        <v>115</v>
      </c>
      <c r="F90" s="55">
        <f>E87</f>
        <v>49439.7299590233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2017-08-21T12:51:22Z</cp:lastPrinted>
  <dcterms:created xsi:type="dcterms:W3CDTF">2008-08-18T07:30:19Z</dcterms:created>
  <dcterms:modified xsi:type="dcterms:W3CDTF">2019-03-13T09:42:35Z</dcterms:modified>
  <cp:category/>
  <cp:version/>
  <cp:contentType/>
  <cp:contentStatus/>
</cp:coreProperties>
</file>