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<sst xmlns="http://schemas.openxmlformats.org/spreadsheetml/2006/main" count="163" uniqueCount="140">
  <si>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</si>
  <si>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</si>
  <si>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</si>
  <si>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</si>
  <si>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</si>
  <si>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</si>
  <si>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</si>
  <si>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</si>
  <si>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</si>
  <si>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</si>
  <si>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</si>
  <si>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</si>
  <si>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</si>
  <si>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</si>
  <si>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</si>
  <si>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</si>
  <si>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</si>
  <si>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</si>
  <si>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</si>
  <si>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</si>
  <si>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</si>
  <si>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</si>
  <si>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</si>
  <si>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</si>
  <si>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</si>
  <si>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</si>
  <si>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</si>
  <si>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</si>
  <si>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</si>
  <si>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</si>
  <si>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</si>
  <si>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</si>
  <si>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</si>
  <si>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</si>
  <si>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</si>
  <si>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</si>
  <si>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</si>
  <si>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</si>
  <si>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</si>
  <si>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</si>
  <si>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</si>
  <si>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</si>
  <si>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</si>
  <si>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</si>
  <si>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</si>
  <si>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</si>
  <si>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</si>
  <si>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</si>
  <si>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</si>
  <si>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</si>
  <si>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</si>
  <si>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</si>
  <si>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</si>
  <si>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</si>
  <si>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</si>
  <si>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</si>
  <si>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</si>
  <si>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</si>
  <si>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</si>
  <si>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</si>
  <si>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</si>
  <si>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</si>
  <si>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</si>
  <si>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</si>
  <si>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</si>
  <si>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</si>
  <si>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</si>
  <si>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</si>
  <si>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</si>
  <si>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</si>
  <si>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</si>
  <si>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</si>
  <si>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</si>
  <si>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</si>
  <si>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</si>
  <si>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</si>
  <si>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</si>
  <si>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</si>
  <si>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</si>
  <si>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</si>
  <si>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</si>
  <si>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</si>
  <si>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</si>
  <si>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</si>
  <si>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</si>
  <si>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</si>
  <si>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</si>
  <si>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</si>
  <si>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</si>
  <si>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</si>
  <si>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</si>
  <si>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</si>
  <si>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</si>
  <si>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</si>
  <si>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</si>
  <si>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</si>
  <si>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</si>
  <si>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</si>
  <si>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</si>
  <si>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</si>
  <si>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</si>
  <si>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</si>
  <si>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</si>
  <si>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</si>
  <si>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</si>
  <si>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</si>
  <si>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</si>
  <si>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</si>
  <si>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</si>
  <si>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</si>
  <si>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</si>
  <si>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</si>
  <si>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</si>
  <si>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</si>
  <si>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</si>
  <si>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</si>
  <si>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</si>
  <si>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</si>
  <si>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</si>
  <si>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</si>
  <si>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</si>
  <si>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</si>
  <si>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</si>
  <si>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</si>
  <si>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</si>
  <si>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</si>
  <si>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</si>
  <si>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</si>
  <si>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</si>
  <si>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</si>
  <si>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</si>
  <si>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</si>
  <si>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</si>
  <si>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</si>
  <si>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</si>
  <si>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</si>
  <si>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</si>
  <si>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покраска эл.узла</t>
  </si>
  <si>
    <t>краска зелёная</t>
  </si>
  <si>
    <t>1кг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</si>
</sst>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K38" sqref="K38:M38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2.51</v>
      </c>
      <c r="M6" s="53">
        <f>L6*126.87*1.202</f>
        <v>382.76932739999995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443.7684234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24.3996384</v>
      </c>
    </row>
    <row r="14" spans="1:13" ht="12.75">
      <c r="A14" t="s">
        <v>97</v>
      </c>
      <c r="J14" s="20">
        <v>5</v>
      </c>
      <c r="K14" s="19" t="s">
        <v>49</v>
      </c>
      <c r="L14" s="25">
        <v>3.97</v>
      </c>
      <c r="M14" s="53">
        <f t="shared" si="0"/>
        <v>605.4160278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3">
        <f t="shared" si="0"/>
        <v>686.23983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164.69755920000003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76.24887</v>
      </c>
    </row>
    <row r="20" spans="1:13" ht="12.75">
      <c r="A20" t="s">
        <v>103</v>
      </c>
      <c r="J20" s="20"/>
      <c r="K20" s="27" t="s">
        <v>57</v>
      </c>
      <c r="L20" s="28">
        <f>SUM(L6:L19)</f>
        <v>15.63</v>
      </c>
      <c r="M20" s="33">
        <f>SUM(M6:M19)</f>
        <v>2383.5396761999996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3.12</v>
      </c>
      <c r="M24" s="32">
        <f aca="true" t="shared" si="1" ref="M24:M33">L24*126.87*1.202*1.15</f>
        <v>547.16189112</v>
      </c>
    </row>
    <row r="25" spans="1:13" ht="12.75">
      <c r="A25" t="s">
        <v>107</v>
      </c>
      <c r="J25" s="20">
        <v>2</v>
      </c>
      <c r="K25" s="20"/>
      <c r="L25" s="53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3.12</v>
      </c>
      <c r="M34" s="33">
        <f>SUM(M24:M33)</f>
        <v>547.16189112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 t="s">
        <v>139</v>
      </c>
      <c r="M38" s="25">
        <v>156.31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21632.68-674.55</f>
        <v>20958.13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21795.61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1.0399596719745512</v>
      </c>
      <c r="J42" s="20">
        <v>5</v>
      </c>
      <c r="K42" s="20"/>
      <c r="L42" s="25"/>
      <c r="M42" s="25"/>
    </row>
    <row r="43" spans="1:13" ht="12.75">
      <c r="A43" t="s">
        <v>128</v>
      </c>
      <c r="F43" s="5">
        <f>400+400+250</f>
        <v>1050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22845.61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(2800+650)*1.202</f>
        <v>4146.9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f>1000*1.202</f>
        <v>1202</v>
      </c>
      <c r="J50" s="20"/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5348.9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1.99</v>
      </c>
      <c r="E54" s="13" t="s">
        <v>14</v>
      </c>
      <c r="F54" s="11">
        <f>E33*D54</f>
        <v>3052.859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64</v>
      </c>
      <c r="M55" s="33">
        <f>SUM(M38:M54)</f>
        <v>156.31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3052.859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184596</v>
      </c>
      <c r="D59">
        <v>228897.7</v>
      </c>
      <c r="E59">
        <v>1534.1</v>
      </c>
      <c r="F59" s="34">
        <f>C59/D59*E59</f>
        <v>1237.1846619690805</v>
      </c>
    </row>
    <row r="60" spans="1:6" ht="12.75">
      <c r="A60" t="s">
        <v>20</v>
      </c>
      <c r="F60" s="34">
        <f>M20</f>
        <v>2383.5396761999996</v>
      </c>
    </row>
    <row r="61" spans="1:6" ht="12.75">
      <c r="A61" t="s">
        <v>21</v>
      </c>
      <c r="F61" s="11">
        <f>M34</f>
        <v>547.16189112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156.31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0.35</v>
      </c>
      <c r="E66" s="45" t="s">
        <v>14</v>
      </c>
      <c r="F66" s="46">
        <f>B66*D66</f>
        <v>536.935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4861.13122928908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0.26</v>
      </c>
      <c r="E71" t="s">
        <v>14</v>
      </c>
      <c r="F71" s="11">
        <f>B71*D71</f>
        <v>398.866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0.9</v>
      </c>
      <c r="E74" t="s">
        <v>14</v>
      </c>
      <c r="F74" s="11">
        <f>B74*D74</f>
        <v>1380.69</v>
      </c>
    </row>
    <row r="75" spans="1:6" ht="12.75">
      <c r="A75" s="4" t="s">
        <v>29</v>
      </c>
      <c r="F75" s="31">
        <f>F71+F74</f>
        <v>1779.556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2.02</v>
      </c>
      <c r="E78" t="s">
        <v>14</v>
      </c>
      <c r="F78" s="11">
        <f>B78*D78</f>
        <v>3098.882</v>
      </c>
    </row>
    <row r="79" spans="1:6" ht="12.75">
      <c r="A79" s="4" t="s">
        <v>31</v>
      </c>
      <c r="F79" s="31">
        <f>SUM(F78)</f>
        <v>3098.882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18141.32822928908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1052.1970372987666</v>
      </c>
    </row>
    <row r="83" spans="1:6" ht="12.75">
      <c r="A83" s="1"/>
      <c r="B83" s="35" t="s">
        <v>130</v>
      </c>
      <c r="C83" s="35"/>
      <c r="D83" s="1"/>
      <c r="E83" s="61"/>
      <c r="F83" s="62">
        <v>576.84</v>
      </c>
    </row>
    <row r="84" spans="1:6" ht="12.75">
      <c r="A84" s="1"/>
      <c r="B84" s="35" t="s">
        <v>131</v>
      </c>
      <c r="C84" s="35"/>
      <c r="D84" s="1"/>
      <c r="E84" s="61"/>
      <c r="F84" s="62">
        <v>107.34</v>
      </c>
    </row>
    <row r="85" spans="1:6" ht="12.75">
      <c r="A85" s="1"/>
      <c r="B85" s="35" t="s">
        <v>132</v>
      </c>
      <c r="C85" s="35"/>
      <c r="D85" s="1"/>
      <c r="E85" s="61"/>
      <c r="F85" s="62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19877.705266587847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43221</v>
      </c>
      <c r="C88" s="39">
        <v>-157559</v>
      </c>
      <c r="D88" s="42">
        <f>F44</f>
        <v>22845.61</v>
      </c>
      <c r="E88" s="42">
        <f>F86</f>
        <v>19877.705266587847</v>
      </c>
      <c r="F88" s="43">
        <f>C88+D88-E88</f>
        <v>-154591.09526658786</v>
      </c>
    </row>
    <row r="90" spans="1:6" ht="13.5" thickBot="1">
      <c r="A90" t="s">
        <v>113</v>
      </c>
      <c r="C90" s="58">
        <v>43221</v>
      </c>
      <c r="D90" s="8" t="s">
        <v>114</v>
      </c>
      <c r="E90" s="58">
        <v>43251</v>
      </c>
      <c r="F90" t="s">
        <v>115</v>
      </c>
    </row>
    <row r="91" spans="1:7" ht="13.5" thickBot="1">
      <c r="A91" t="s">
        <v>116</v>
      </c>
      <c r="F91" s="59">
        <f>E88</f>
        <v>19877.705266587847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2018-07-18T13:59:39Z</dcterms:modified>
  <cp:category/>
  <cp:version/>
  <cp:contentType/>
  <cp:contentStatus/>
</cp:coreProperties>
</file>