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<sst xmlns="http://schemas.openxmlformats.org/spreadsheetml/2006/main" count="171" uniqueCount="148">
  <si>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</si>
  <si>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</si>
  <si>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</si>
  <si>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</si>
  <si>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</si>
  <si>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</si>
  <si>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</si>
  <si>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</si>
  <si>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</si>
  <si>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</si>
  <si>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</si>
  <si>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</si>
  <si>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</si>
  <si>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</si>
  <si>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</si>
  <si>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</si>
  <si>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</si>
  <si>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</si>
  <si>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</si>
  <si>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</si>
  <si>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</si>
  <si>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</si>
  <si>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</si>
  <si>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</si>
  <si>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</si>
  <si>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</si>
  <si>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</si>
  <si>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</si>
  <si>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</si>
  <si>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</si>
  <si>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</si>
  <si>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</si>
  <si>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</si>
  <si>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</si>
  <si>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</si>
  <si>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</si>
  <si>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</si>
  <si>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</si>
  <si>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</si>
  <si>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</si>
  <si>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</si>
  <si>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</si>
  <si>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</si>
  <si>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</si>
  <si>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</si>
  <si>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</si>
  <si>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</si>
  <si>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</si>
  <si>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</si>
  <si>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</si>
  <si>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</si>
  <si>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</si>
  <si>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</si>
  <si>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</si>
  <si>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</si>
  <si>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</si>
  <si>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</si>
  <si>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</si>
  <si>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</si>
  <si>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</si>
  <si>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</si>
  <si>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</si>
  <si>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</si>
  <si>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</si>
  <si>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</si>
  <si>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</si>
  <si>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</si>
  <si>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</si>
  <si>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</si>
  <si>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</si>
  <si>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</si>
  <si>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</si>
  <si>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</si>
  <si>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</si>
  <si>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</si>
  <si>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</si>
  <si>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</si>
  <si>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</si>
  <si>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</si>
  <si>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</si>
  <si>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</si>
  <si>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Техлифт (техобслуживание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</si>
  <si>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</si>
  <si>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</si>
  <si>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</si>
  <si>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</si>
  <si>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</si>
  <si>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</si>
  <si>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</si>
  <si>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</si>
  <si>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</si>
  <si>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</si>
  <si>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</si>
  <si>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</si>
  <si>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</si>
  <si>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</si>
  <si>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</si>
  <si>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</si>
  <si>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</si>
  <si>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</si>
  <si>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</si>
  <si>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</si>
  <si>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</si>
  <si>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</si>
  <si>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</si>
  <si>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</si>
  <si>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</si>
  <si>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</si>
  <si>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</si>
  <si>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</si>
  <si>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</si>
  <si>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</si>
  <si>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</si>
  <si>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</si>
  <si>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</si>
  <si>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</si>
  <si>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</si>
  <si>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</si>
  <si>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</si>
  <si>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</si>
  <si>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</si>
  <si>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</si>
  <si>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</si>
  <si>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</si>
  <si>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</si>
  <si>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</si>
  <si>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</si>
  <si>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</si>
  <si>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</si>
  <si>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</si>
  <si>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</si>
  <si>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</si>
  <si>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</si>
  <si>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</si>
  <si>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</si>
  <si>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</si>
  <si>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</si>
  <si>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установка заглушки (2шт) т.п.</t>
  </si>
  <si>
    <t>заглушка 50</t>
  </si>
  <si>
    <t>2шт</t>
  </si>
  <si>
    <t>отвод 50</t>
  </si>
  <si>
    <t>6шт</t>
  </si>
  <si>
    <t>смена лампа (20шт)</t>
  </si>
  <si>
    <t>лампа</t>
  </si>
  <si>
    <t>20шт</t>
  </si>
  <si>
    <t xml:space="preserve">смена светильника (1шт) </t>
  </si>
  <si>
    <t>светильник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</si>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</sst>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89</v>
      </c>
      <c r="D2" s="8">
        <v>3</v>
      </c>
      <c r="K2" s="5" t="s">
        <v>135</v>
      </c>
    </row>
    <row r="3" spans="1:13" ht="12.75">
      <c r="A3" t="s">
        <v>90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91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92</v>
      </c>
      <c r="J6" s="20">
        <v>1</v>
      </c>
      <c r="K6" s="20" t="s">
        <v>78</v>
      </c>
      <c r="L6" s="25">
        <v>0</v>
      </c>
      <c r="M6" s="49">
        <f>L6*114.3*1.202</f>
        <v>0</v>
      </c>
    </row>
    <row r="7" spans="2:13" ht="12.75">
      <c r="B7" t="s">
        <v>93</v>
      </c>
      <c r="C7" s="1" t="s">
        <v>94</v>
      </c>
      <c r="D7" s="1"/>
      <c r="E7" s="1" t="s">
        <v>115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45</v>
      </c>
      <c r="L9" s="23">
        <v>2.13</v>
      </c>
      <c r="M9" s="49">
        <f t="shared" si="0"/>
        <v>292.63771799999995</v>
      </c>
    </row>
    <row r="10" spans="5:13" ht="12.75">
      <c r="E10" t="s">
        <v>96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97</v>
      </c>
      <c r="J11" s="16"/>
      <c r="K11" s="18" t="s">
        <v>48</v>
      </c>
      <c r="L11" s="23">
        <v>4.26</v>
      </c>
      <c r="M11" s="49">
        <f t="shared" si="0"/>
        <v>585.2754359999999</v>
      </c>
    </row>
    <row r="12" spans="5:13" ht="12.75">
      <c r="E12" t="s">
        <v>98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99</v>
      </c>
      <c r="J13" s="16"/>
      <c r="K13" s="18" t="s">
        <v>84</v>
      </c>
      <c r="L13" s="23">
        <v>2.12</v>
      </c>
      <c r="M13" s="49">
        <f t="shared" si="0"/>
        <v>291.263832</v>
      </c>
    </row>
    <row r="14" spans="1:13" ht="12.75">
      <c r="A14" t="s">
        <v>100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101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102</v>
      </c>
      <c r="J16" s="15" t="s">
        <v>51</v>
      </c>
      <c r="K16" s="26" t="s">
        <v>52</v>
      </c>
      <c r="L16" s="21">
        <v>2.13</v>
      </c>
      <c r="M16" s="49">
        <f t="shared" si="0"/>
        <v>292.63771799999995</v>
      </c>
    </row>
    <row r="17" spans="5:13" ht="12.75">
      <c r="E17" t="s">
        <v>103</v>
      </c>
      <c r="J17" s="15" t="s">
        <v>53</v>
      </c>
      <c r="K17" s="26" t="s">
        <v>86</v>
      </c>
      <c r="L17" s="21">
        <v>9</v>
      </c>
      <c r="M17" s="49">
        <f t="shared" si="0"/>
        <v>1236.4974</v>
      </c>
    </row>
    <row r="18" spans="5:13" ht="12.75">
      <c r="E18" t="s">
        <v>104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105</v>
      </c>
      <c r="J19" s="16" t="s">
        <v>85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106</v>
      </c>
      <c r="J20" s="20"/>
      <c r="K20" s="27" t="s">
        <v>57</v>
      </c>
      <c r="L20" s="28">
        <f>SUM(L6:L19)</f>
        <v>20.14</v>
      </c>
      <c r="M20" s="34">
        <f>SUM(M6:M19)</f>
        <v>2767.0064039999997</v>
      </c>
    </row>
    <row r="21" spans="1:11" ht="12.75">
      <c r="A21" t="s">
        <v>132</v>
      </c>
      <c r="K21" s="1" t="s">
        <v>58</v>
      </c>
    </row>
    <row r="22" spans="1:13" ht="12.75">
      <c r="A22" t="s">
        <v>107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108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109</v>
      </c>
      <c r="J24" s="20">
        <v>1</v>
      </c>
      <c r="K24" s="20" t="s">
        <v>137</v>
      </c>
      <c r="L24" s="25">
        <f>0.02*112</f>
        <v>2.24</v>
      </c>
      <c r="M24" s="33">
        <f aca="true" t="shared" si="1" ref="M24:M35">L24*114.3*1.202*1.15</f>
        <v>353.9130336</v>
      </c>
    </row>
    <row r="25" spans="1:13" ht="12.75">
      <c r="A25" t="s">
        <v>110</v>
      </c>
      <c r="J25" s="20">
        <v>2</v>
      </c>
      <c r="K25" s="20" t="s">
        <v>142</v>
      </c>
      <c r="L25" s="49">
        <f>0.2*7.1</f>
        <v>1.42</v>
      </c>
      <c r="M25" s="33">
        <f t="shared" si="1"/>
        <v>224.35558379999995</v>
      </c>
    </row>
    <row r="26" spans="1:13" ht="12.75">
      <c r="A26" t="s">
        <v>111</v>
      </c>
      <c r="J26" s="20">
        <v>3</v>
      </c>
      <c r="K26" s="20" t="s">
        <v>145</v>
      </c>
      <c r="L26" s="25">
        <v>0.891</v>
      </c>
      <c r="M26" s="33">
        <f t="shared" si="1"/>
        <v>140.77522899</v>
      </c>
    </row>
    <row r="27" spans="1:13" ht="12.75">
      <c r="A27" s="55" t="s">
        <v>112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114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4.551</v>
      </c>
      <c r="M36" s="34">
        <f>SUM(M24:M35)</f>
        <v>719.0438463899999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63565.81</v>
      </c>
      <c r="J40" s="20">
        <v>1</v>
      </c>
      <c r="K40" s="20" t="s">
        <v>138</v>
      </c>
      <c r="L40" s="25" t="s">
        <v>139</v>
      </c>
      <c r="M40" s="25">
        <f>2*8.5</f>
        <v>17</v>
      </c>
    </row>
    <row r="41" spans="1:13" ht="12.75">
      <c r="A41" t="s">
        <v>7</v>
      </c>
      <c r="F41" s="5">
        <v>61941.35</v>
      </c>
      <c r="J41" s="20">
        <v>2</v>
      </c>
      <c r="K41" s="20" t="s">
        <v>140</v>
      </c>
      <c r="L41" s="25" t="s">
        <v>141</v>
      </c>
      <c r="M41" s="25">
        <f>6*20.95</f>
        <v>125.69999999999999</v>
      </c>
    </row>
    <row r="42" spans="2:13" ht="12.75">
      <c r="B42" t="s">
        <v>8</v>
      </c>
      <c r="F42" s="9">
        <f>F41/F40</f>
        <v>0.9744444379769565</v>
      </c>
      <c r="J42" s="20">
        <v>3</v>
      </c>
      <c r="K42" s="20" t="s">
        <v>143</v>
      </c>
      <c r="L42" s="25" t="s">
        <v>144</v>
      </c>
      <c r="M42" s="25">
        <f>20*13.8</f>
        <v>276</v>
      </c>
    </row>
    <row r="43" spans="1:13" ht="12.75">
      <c r="A43" s="7" t="s">
        <v>131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 t="s">
        <v>146</v>
      </c>
      <c r="L43" s="25" t="s">
        <v>147</v>
      </c>
      <c r="M43" s="25">
        <v>298.07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63341.35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378.63</v>
      </c>
      <c r="J49" s="20">
        <v>10</v>
      </c>
      <c r="K49" s="20"/>
      <c r="L49" s="25"/>
      <c r="M49" s="25"/>
    </row>
    <row r="50" spans="1:13" ht="12.75">
      <c r="A50" s="6" t="s">
        <v>83</v>
      </c>
      <c r="F50" s="5">
        <f>(2800+100+300)*1.202</f>
        <v>3846.3999999999996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4225.03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1.89</v>
      </c>
      <c r="E54" t="s">
        <v>14</v>
      </c>
      <c r="F54" s="11">
        <f>E33*D54</f>
        <v>6005.474999999999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512</v>
      </c>
      <c r="C55" t="s">
        <v>13</v>
      </c>
      <c r="D55" s="5">
        <v>0.4</v>
      </c>
      <c r="E55" t="s">
        <v>14</v>
      </c>
      <c r="F55" s="5">
        <f>B55*D55</f>
        <v>204.8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6210.275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4" t="s">
        <v>81</v>
      </c>
      <c r="B59" s="53"/>
      <c r="C59" s="44"/>
      <c r="D59" s="45"/>
      <c r="E59" s="44"/>
      <c r="F59" s="45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716.77</v>
      </c>
    </row>
    <row r="62" spans="1:13" ht="12.75">
      <c r="A62" t="s">
        <v>18</v>
      </c>
      <c r="C62" s="54">
        <v>166992</v>
      </c>
      <c r="D62">
        <v>228935.4</v>
      </c>
      <c r="E62">
        <v>3177.5</v>
      </c>
      <c r="F62" s="35">
        <f>C62/D62*E62</f>
        <v>2317.758983538588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2767.0064039999997</v>
      </c>
    </row>
    <row r="64" spans="1:6" ht="12.75">
      <c r="A64" t="s">
        <v>20</v>
      </c>
      <c r="F64" s="11">
        <f>M36</f>
        <v>719.0438463899999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716.77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0.25</v>
      </c>
      <c r="E69" t="s">
        <v>14</v>
      </c>
      <c r="F69" s="11">
        <f>B69*D69</f>
        <v>794.375</v>
      </c>
    </row>
    <row r="70" spans="1:6" ht="12.75">
      <c r="A70" s="44" t="s">
        <v>80</v>
      </c>
      <c r="B70" s="44"/>
      <c r="C70" s="44"/>
      <c r="D70" s="52"/>
      <c r="E70" s="44"/>
      <c r="F70" s="52">
        <v>0</v>
      </c>
    </row>
    <row r="71" spans="1:6" ht="12.75">
      <c r="A71" s="44" t="s">
        <v>88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7314.954233928587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0.27</v>
      </c>
      <c r="E74" t="s">
        <v>14</v>
      </c>
      <c r="F74" s="11">
        <f>B74*D74</f>
        <v>857.9250000000001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0.97</v>
      </c>
      <c r="E77" t="s">
        <v>14</v>
      </c>
      <c r="F77" s="11">
        <f>B77*D77</f>
        <v>3082.1749999999997</v>
      </c>
    </row>
    <row r="78" spans="1:6" ht="12.75">
      <c r="A78" s="4" t="s">
        <v>28</v>
      </c>
      <c r="F78" s="32">
        <f>F74+F77</f>
        <v>3940.1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2.02</v>
      </c>
      <c r="E81" t="s">
        <v>14</v>
      </c>
      <c r="F81" s="11">
        <f>B81*D81</f>
        <v>6418.55</v>
      </c>
    </row>
    <row r="82" spans="1:9" ht="12.75">
      <c r="A82" s="4" t="s">
        <v>31</v>
      </c>
      <c r="F82" s="8">
        <f>SUM(F81)</f>
        <v>6418.55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34413.909233928585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1996.0067355678577</v>
      </c>
    </row>
    <row r="86" spans="1:6" ht="15">
      <c r="A86" s="12" t="s">
        <v>34</v>
      </c>
      <c r="B86" s="12"/>
      <c r="C86" s="12"/>
      <c r="D86" s="12"/>
      <c r="E86" s="12"/>
      <c r="F86" s="31">
        <f>F84+F85</f>
        <v>36409.91596949644</v>
      </c>
    </row>
    <row r="87" spans="2:6" ht="12.75">
      <c r="B87" s="37" t="s">
        <v>70</v>
      </c>
      <c r="C87" s="38" t="s">
        <v>71</v>
      </c>
      <c r="D87" s="22" t="s">
        <v>72</v>
      </c>
      <c r="E87" s="22" t="s">
        <v>73</v>
      </c>
      <c r="F87" s="41" t="s">
        <v>136</v>
      </c>
    </row>
    <row r="88" spans="1:6" ht="12.75">
      <c r="A88" s="13"/>
      <c r="B88" s="39">
        <v>42795</v>
      </c>
      <c r="C88" s="40">
        <v>-379534</v>
      </c>
      <c r="D88" s="42">
        <f>F44</f>
        <v>63341.35</v>
      </c>
      <c r="E88" s="42">
        <f>F86</f>
        <v>36409.91596949644</v>
      </c>
      <c r="F88" s="43">
        <f>C88+D88-E88</f>
        <v>-352602.56596949644</v>
      </c>
    </row>
    <row r="90" spans="1:6" ht="13.5" thickBot="1">
      <c r="A90" t="s">
        <v>116</v>
      </c>
      <c r="C90" s="56">
        <v>42767</v>
      </c>
      <c r="D90" s="8" t="s">
        <v>117</v>
      </c>
      <c r="E90" s="56">
        <v>42794</v>
      </c>
      <c r="F90" t="s">
        <v>118</v>
      </c>
    </row>
    <row r="91" spans="1:7" ht="13.5" thickBot="1">
      <c r="A91" t="s">
        <v>119</v>
      </c>
      <c r="F91" s="57">
        <f>E88</f>
        <v>36409.91596949644</v>
      </c>
      <c r="G91" t="s">
        <v>14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6" ht="12.75">
      <c r="A96" t="s">
        <v>124</v>
      </c>
    </row>
    <row r="97" ht="12.75">
      <c r="A97" t="s">
        <v>125</v>
      </c>
    </row>
    <row r="98" ht="12.75">
      <c r="A98" t="s">
        <v>126</v>
      </c>
    </row>
    <row r="100" ht="12.75">
      <c r="B100" t="s">
        <v>127</v>
      </c>
    </row>
    <row r="102" ht="12.75">
      <c r="A102" t="s">
        <v>128</v>
      </c>
    </row>
    <row r="105" ht="12.75">
      <c r="A105" t="s">
        <v>129</v>
      </c>
    </row>
    <row r="108" ht="12.75">
      <c r="A108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2017-06-01T14:00:02Z</cp:lastPrinted>
  <dcterms:created xsi:type="dcterms:W3CDTF">2008-08-18T07:30:19Z</dcterms:created>
  <dcterms:modified xsi:type="dcterms:W3CDTF">2017-06-01T14:00:03Z</dcterms:modified>
  <cp:category/>
  <cp:version/>
  <cp:contentType/>
  <cp:contentStatus/>
</cp:coreProperties>
</file>