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<sst xmlns="http://schemas.openxmlformats.org/spreadsheetml/2006/main" count="171" uniqueCount="149">
  <si>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</si>
  <si>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</si>
  <si>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</si>
  <si>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</si>
  <si>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</si>
  <si>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</si>
  <si>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</si>
  <si>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</si>
  <si>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</si>
  <si>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</si>
  <si>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</si>
  <si>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</si>
  <si>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</si>
  <si>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</si>
  <si>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</si>
  <si>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</si>
  <si>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</si>
  <si>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</si>
  <si>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</si>
  <si>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</si>
  <si>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</si>
  <si>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</si>
  <si>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</si>
  <si>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</si>
  <si>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</si>
  <si>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</si>
  <si>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</si>
  <si>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</si>
  <si>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</si>
  <si>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</si>
  <si>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</si>
  <si>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</si>
  <si>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</si>
  <si>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</si>
  <si>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</si>
  <si>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</si>
  <si>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</si>
  <si>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</si>
  <si>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</si>
  <si>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</si>
  <si>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</si>
  <si>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</si>
  <si>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</si>
  <si>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</si>
  <si>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</si>
  <si>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</si>
  <si>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</si>
  <si>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</si>
  <si>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</si>
  <si>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</si>
  <si>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</si>
  <si>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</si>
  <si>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</si>
  <si>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</si>
  <si>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</si>
  <si>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</si>
  <si>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</si>
  <si>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</si>
  <si>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</si>
  <si>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</si>
  <si>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</si>
  <si>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</si>
  <si>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</si>
  <si>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</si>
  <si>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</si>
  <si>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</si>
  <si>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</si>
  <si>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</si>
  <si>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</si>
  <si>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</si>
  <si>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</si>
  <si>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</si>
  <si>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</si>
  <si>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</si>
  <si>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</si>
  <si>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</si>
  <si>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</si>
  <si>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</si>
  <si>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</si>
  <si>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</si>
  <si>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</si>
  <si>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</si>
  <si>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</si>
  <si>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</si>
  <si>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</si>
  <si>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</si>
  <si>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</si>
  <si>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</si>
  <si>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</si>
  <si>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</si>
  <si>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</si>
  <si>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</si>
  <si>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</si>
  <si>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</si>
  <si>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</si>
  <si>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</si>
  <si>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</si>
  <si>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</si>
  <si>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</si>
  <si>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</si>
  <si>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</si>
  <si>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</si>
  <si>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</si>
  <si>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</si>
  <si>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</si>
  <si>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</si>
  <si>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</si>
  <si>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</si>
  <si>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</si>
  <si>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</si>
  <si>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</si>
  <si>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</si>
  <si>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</si>
  <si>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</si>
  <si>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</si>
  <si>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</si>
  <si>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</si>
  <si>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</si>
  <si>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</si>
  <si>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</si>
  <si>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</si>
  <si>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</si>
  <si>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</si>
  <si>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</si>
  <si>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</si>
  <si>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</si>
  <si>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</si>
  <si>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</si>
  <si>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</si>
  <si>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</si>
  <si>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</si>
  <si>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</si>
  <si>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</si>
  <si>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</si>
  <si>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</si>
  <si>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</si>
  <si>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</si>
  <si>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</si>
  <si>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</si>
  <si>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</si>
  <si>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</si>
  <si>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Промывка, опрессовка системы отопления</t>
  </si>
  <si>
    <t>Демонтаж, монтаж эл.узла (1шт)</t>
  </si>
  <si>
    <t>болты</t>
  </si>
  <si>
    <t>гайки</t>
  </si>
  <si>
    <t>8шт</t>
  </si>
  <si>
    <t xml:space="preserve">смена ламп (16шт) </t>
  </si>
  <si>
    <t>лампа</t>
  </si>
  <si>
    <t>16шт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</si>
</sst>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5</v>
      </c>
      <c r="K1" t="s">
        <v>65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134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10.29</v>
      </c>
      <c r="M20" s="33">
        <f>SUM(M6:M19)</f>
        <v>1413.728694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L24*114.3*1.202*1.15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L25*114.3*1.202*1.15</f>
        <v>0</v>
      </c>
    </row>
    <row r="26" spans="1:13" ht="12.75">
      <c r="A26" t="s">
        <v>112</v>
      </c>
      <c r="J26" s="20">
        <v>3</v>
      </c>
      <c r="K26" s="20" t="s">
        <v>141</v>
      </c>
      <c r="L26" s="44">
        <v>92.82</v>
      </c>
      <c r="M26" s="32">
        <f t="shared" si="1"/>
        <v>14665.271329799998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142</v>
      </c>
      <c r="L27" s="25">
        <v>3.12</v>
      </c>
      <c r="M27" s="32">
        <f t="shared" si="1"/>
        <v>492.95029679999993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146</v>
      </c>
      <c r="L28" s="56">
        <f>0.16*7.1</f>
        <v>1.136</v>
      </c>
      <c r="M28" s="32">
        <f t="shared" si="1"/>
        <v>179.48446703999997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97.076</v>
      </c>
      <c r="M36" s="33">
        <f>SUM(M24:M35)</f>
        <v>15337.706093639998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53646.25+598.85+229.09+357.2</f>
        <v>54831.38999999999</v>
      </c>
      <c r="J40" s="20">
        <v>1</v>
      </c>
      <c r="K40" s="20" t="s">
        <v>143</v>
      </c>
      <c r="L40" s="25" t="s">
        <v>145</v>
      </c>
      <c r="M40" s="25">
        <f>8*1.95</f>
        <v>15.6</v>
      </c>
    </row>
    <row r="41" spans="1:13" ht="12.75">
      <c r="A41" t="s">
        <v>7</v>
      </c>
      <c r="F41" s="5">
        <f>49664.22+37.99+0</f>
        <v>49702.21</v>
      </c>
      <c r="J41" s="20">
        <v>2</v>
      </c>
      <c r="K41" s="20" t="s">
        <v>144</v>
      </c>
      <c r="L41" s="25" t="s">
        <v>145</v>
      </c>
      <c r="M41" s="25">
        <f>8*2.2</f>
        <v>17.6</v>
      </c>
    </row>
    <row r="42" spans="2:13" ht="12.75">
      <c r="B42" t="s">
        <v>8</v>
      </c>
      <c r="F42" s="9">
        <f>F41/F40</f>
        <v>0.9064554081156798</v>
      </c>
      <c r="J42" s="20">
        <v>3</v>
      </c>
      <c r="K42" s="20" t="s">
        <v>147</v>
      </c>
      <c r="L42" s="25" t="s">
        <v>148</v>
      </c>
      <c r="M42" s="25">
        <f>16*13.7</f>
        <v>219.2</v>
      </c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50602.21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0.1</v>
      </c>
      <c r="E55" t="s">
        <v>14</v>
      </c>
      <c r="F55" s="11">
        <f>B55*D55</f>
        <v>94.47000000000001</v>
      </c>
      <c r="J55" s="20"/>
      <c r="K55" s="20"/>
      <c r="L55" s="30" t="s">
        <v>63</v>
      </c>
      <c r="M55" s="33">
        <f>SUM(M40:M54)</f>
        <v>252.39999999999998</v>
      </c>
    </row>
    <row r="56" spans="1:6" ht="12.75">
      <c r="A56" s="4" t="s">
        <v>17</v>
      </c>
      <c r="B56" s="4"/>
      <c r="C56" s="10"/>
      <c r="F56" s="31">
        <f>SUM(F54:F55)</f>
        <v>6824.646000000001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166307</v>
      </c>
      <c r="D58">
        <v>228935.4</v>
      </c>
      <c r="E58">
        <v>3505.3</v>
      </c>
      <c r="F58" s="34">
        <f>C58/D58*E58</f>
        <v>2546.3773933607476</v>
      </c>
    </row>
    <row r="59" spans="1:6" ht="12.75">
      <c r="A59" t="s">
        <v>20</v>
      </c>
      <c r="F59" s="34">
        <f>M20</f>
        <v>1413.728694</v>
      </c>
    </row>
    <row r="60" spans="1:6" ht="12.75">
      <c r="A60" t="s">
        <v>21</v>
      </c>
      <c r="F60" s="11">
        <f>M36</f>
        <v>15337.706093639998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11">
        <f>M55</f>
        <v>252.39999999999998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0.49</v>
      </c>
      <c r="E65" t="s">
        <v>14</v>
      </c>
      <c r="F65" s="11">
        <f>B65*D65</f>
        <v>1717.597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21989.009181000747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0.23</v>
      </c>
      <c r="E70" t="s">
        <v>14</v>
      </c>
      <c r="F70" s="11">
        <f>B70*D70</f>
        <v>806.219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1.17</v>
      </c>
      <c r="F73" s="11">
        <f>B73*D73</f>
        <v>4101.201</v>
      </c>
    </row>
    <row r="74" spans="1:6" ht="12.75">
      <c r="A74" s="4" t="s">
        <v>28</v>
      </c>
      <c r="F74" s="31">
        <f>F70+F73</f>
        <v>4907.42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2.23</v>
      </c>
      <c r="F77" s="11">
        <f>B77*D77</f>
        <v>7816.819</v>
      </c>
    </row>
    <row r="78" spans="1:6" ht="12.75">
      <c r="A78" s="4" t="s">
        <v>30</v>
      </c>
      <c r="F78" s="31">
        <f>SUM(F77)</f>
        <v>7816.819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50275.23418100075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2915.9635824980433</v>
      </c>
      <c r="I81" s="7"/>
    </row>
    <row r="82" spans="1:9" ht="12.75">
      <c r="A82" s="1"/>
      <c r="B82" s="36" t="s">
        <v>137</v>
      </c>
      <c r="C82" s="36"/>
      <c r="D82" s="1"/>
      <c r="E82" s="58" t="s">
        <v>138</v>
      </c>
      <c r="F82" s="59">
        <f>(2943.35*4)+2943.35</f>
        <v>14716.75</v>
      </c>
      <c r="I82" s="7"/>
    </row>
    <row r="83" spans="1:9" ht="12.75">
      <c r="A83" s="1"/>
      <c r="B83" s="36" t="s">
        <v>139</v>
      </c>
      <c r="C83" s="36"/>
      <c r="D83" s="1"/>
      <c r="E83" s="58" t="s">
        <v>138</v>
      </c>
      <c r="F83" s="59">
        <f>(525.74*4)+525.74</f>
        <v>2628.7</v>
      </c>
      <c r="I83" s="7"/>
    </row>
    <row r="84" spans="1:9" ht="12.75">
      <c r="A84" s="1"/>
      <c r="B84" s="36" t="s">
        <v>140</v>
      </c>
      <c r="C84" s="36"/>
      <c r="D84" s="1"/>
      <c r="E84" s="58" t="s">
        <v>138</v>
      </c>
      <c r="F84" s="59">
        <f>(3328.94*4)+3328.94</f>
        <v>16644.7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87181.34776349878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136</v>
      </c>
    </row>
    <row r="87" spans="1:6" ht="12.75">
      <c r="A87" s="13"/>
      <c r="B87" s="39">
        <v>42856</v>
      </c>
      <c r="C87" s="40">
        <v>198459</v>
      </c>
      <c r="D87" s="42">
        <f>F44</f>
        <v>50602.21</v>
      </c>
      <c r="E87" s="42">
        <f>F85</f>
        <v>87181.34776349878</v>
      </c>
      <c r="F87" s="43">
        <f>C87+D87-E87</f>
        <v>161879.8622365012</v>
      </c>
    </row>
    <row r="89" spans="1:6" ht="13.5" thickBot="1">
      <c r="A89" t="s">
        <v>116</v>
      </c>
      <c r="C89" s="52">
        <v>42856</v>
      </c>
      <c r="D89" s="8" t="s">
        <v>117</v>
      </c>
      <c r="E89" s="52">
        <v>42886</v>
      </c>
      <c r="F89" t="s">
        <v>118</v>
      </c>
    </row>
    <row r="90" spans="1:7" ht="13.5" thickBot="1">
      <c r="A90" t="s">
        <v>119</v>
      </c>
      <c r="F90" s="53">
        <f>E87</f>
        <v>87181.34776349878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2017-08-21T12:54:09Z</cp:lastPrinted>
  <dcterms:created xsi:type="dcterms:W3CDTF">2008-08-18T07:30:19Z</dcterms:created>
  <dcterms:modified xsi:type="dcterms:W3CDTF">2017-08-21T12:54:23Z</dcterms:modified>
  <cp:category/>
  <cp:version/>
  <cp:contentType/>
  <cp:contentStatus/>
</cp:coreProperties>
</file>