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<sst xmlns="http://schemas.openxmlformats.org/spreadsheetml/2006/main" count="182" uniqueCount="155">
  <si>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</si>
  <si>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</si>
  <si>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</si>
  <si>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</si>
  <si>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</si>
  <si>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</si>
  <si>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</si>
  <si>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</si>
  <si>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</si>
  <si>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</si>
  <si>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</si>
  <si>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</si>
  <si>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</si>
  <si>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</si>
  <si>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</si>
  <si>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</si>
  <si>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</si>
  <si>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</si>
  <si>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</si>
  <si>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</si>
  <si>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</si>
  <si>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</si>
  <si>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</si>
  <si>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</si>
  <si>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</si>
  <si>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</si>
  <si>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</si>
  <si>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</si>
  <si>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</si>
  <si>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</si>
  <si>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</si>
  <si>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</si>
  <si>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</si>
  <si>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</si>
  <si>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</si>
  <si>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</si>
  <si>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</si>
  <si>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</si>
  <si>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</si>
  <si>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</si>
  <si>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</si>
  <si>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</si>
  <si>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</si>
  <si>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</si>
  <si>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</si>
  <si>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</si>
  <si>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</si>
  <si>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</si>
  <si>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</si>
  <si>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</si>
  <si>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</si>
  <si>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</si>
  <si>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</si>
  <si>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</si>
  <si>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</si>
  <si>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</si>
  <si>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</si>
  <si>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</si>
  <si>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</si>
  <si>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</si>
  <si>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</si>
  <si>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</si>
  <si>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</si>
  <si>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</si>
  <si>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</si>
  <si>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</si>
  <si>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</si>
  <si>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</si>
  <si>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</si>
  <si>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</si>
  <si>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</si>
  <si>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</si>
  <si>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</si>
  <si>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</si>
  <si>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</si>
  <si>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</si>
  <si>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</si>
  <si>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</si>
  <si>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</si>
  <si>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</si>
  <si>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</si>
  <si>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</si>
  <si>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</si>
  <si>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</si>
  <si>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</si>
  <si>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</si>
  <si>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</si>
  <si>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</si>
  <si>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</si>
  <si>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</si>
  <si>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</si>
  <si>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</si>
  <si>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</si>
  <si>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</si>
  <si>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</si>
  <si>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</si>
  <si>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</si>
  <si>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</si>
  <si>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</si>
  <si>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</si>
  <si>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</si>
  <si>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</si>
  <si>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</si>
  <si>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</si>
  <si>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</si>
  <si>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</si>
  <si>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</si>
  <si>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</si>
  <si>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</si>
  <si>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</si>
  <si>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</si>
  <si>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</si>
  <si>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</si>
  <si>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</si>
  <si>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</si>
  <si>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</si>
  <si>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</si>
  <si>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</si>
  <si>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</si>
  <si>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</si>
  <si>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</si>
  <si>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</si>
  <si>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</si>
  <si>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</si>
  <si>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</si>
  <si>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</si>
  <si>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</si>
  <si>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</si>
  <si>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</si>
  <si>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</si>
  <si>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</si>
  <si>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</si>
  <si>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</si>
  <si>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</si>
  <si>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ост.на 01.07</t>
  </si>
  <si>
    <t>смена труб д 110 пвх (3мп) кв.28</t>
  </si>
  <si>
    <t>установка заглушки (1шт) кв.28</t>
  </si>
  <si>
    <t>смена труб д 50 на пвх (1мп) кв.28</t>
  </si>
  <si>
    <t>труба д 110 пвх</t>
  </si>
  <si>
    <t>3мп</t>
  </si>
  <si>
    <t>заглушка 110</t>
  </si>
  <si>
    <t>1шт</t>
  </si>
  <si>
    <t>тройник 110</t>
  </si>
  <si>
    <t>2шт</t>
  </si>
  <si>
    <t>переход 110</t>
  </si>
  <si>
    <t>манжета 110</t>
  </si>
  <si>
    <t>переход 110х50</t>
  </si>
  <si>
    <t>труба д 50 пвх</t>
  </si>
  <si>
    <t>1мп</t>
  </si>
  <si>
    <t>отвод 50</t>
  </si>
  <si>
    <t>промывка, опрессовка системы отопления</t>
  </si>
  <si>
    <t>демонтаж, монтаж эл.узла (1шт)</t>
  </si>
  <si>
    <t>лампа</t>
  </si>
  <si>
    <t>смена ламп (10шт) п-д2,3,4,т.п.</t>
  </si>
  <si>
    <t>10шт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</si>
</sst>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8" sqref="M4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6</v>
      </c>
      <c r="K2" s="5" t="s">
        <v>133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132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2.77</v>
      </c>
      <c r="M6" s="46">
        <f>L6*114.3*1.202</f>
        <v>380.566422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450.63460799999996</v>
      </c>
    </row>
    <row r="14" spans="1:13" ht="12.75">
      <c r="A14" t="s">
        <v>102</v>
      </c>
      <c r="J14" s="20">
        <v>5</v>
      </c>
      <c r="K14" s="19" t="s">
        <v>49</v>
      </c>
      <c r="L14" s="25">
        <v>8.5</v>
      </c>
      <c r="M14" s="46">
        <f t="shared" si="0"/>
        <v>1167.8030999999999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108</v>
      </c>
      <c r="J20" s="20"/>
      <c r="K20" s="27" t="s">
        <v>57</v>
      </c>
      <c r="L20" s="28">
        <f>SUM(L6:L19)</f>
        <v>17.3</v>
      </c>
      <c r="M20" s="34">
        <f>SUM(M6:M19)</f>
        <v>2376.82278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f>0.03*146.9</f>
        <v>4.407</v>
      </c>
      <c r="M24" s="33">
        <f aca="true" t="shared" si="1" ref="M24:M34">L24*89.21*1.202*1.15</f>
        <v>543.4491300809999</v>
      </c>
    </row>
    <row r="25" spans="1:13" ht="12.75">
      <c r="A25" t="s">
        <v>112</v>
      </c>
      <c r="J25" s="20">
        <v>2</v>
      </c>
      <c r="K25" s="20" t="s">
        <v>136</v>
      </c>
      <c r="L25" s="46">
        <v>1.12</v>
      </c>
      <c r="M25" s="33">
        <f t="shared" si="1"/>
        <v>138.11278095999998</v>
      </c>
    </row>
    <row r="26" spans="1:13" ht="12.75">
      <c r="A26" t="s">
        <v>113</v>
      </c>
      <c r="J26" s="20">
        <v>3</v>
      </c>
      <c r="K26" s="20" t="s">
        <v>137</v>
      </c>
      <c r="L26" s="56">
        <f>0.01*133.04</f>
        <v>1.3304</v>
      </c>
      <c r="M26" s="33">
        <f t="shared" si="1"/>
        <v>164.0582533832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 t="s">
        <v>150</v>
      </c>
      <c r="L27" s="25">
        <v>81.18</v>
      </c>
      <c r="M27" s="33">
        <f t="shared" si="1"/>
        <v>10010.710319939999</v>
      </c>
    </row>
    <row r="28" spans="1:13" ht="12.75">
      <c r="A28" t="s">
        <v>115</v>
      </c>
      <c r="B28" s="1"/>
      <c r="C28" s="1"/>
      <c r="D28" s="1"/>
      <c r="J28" s="20">
        <v>5</v>
      </c>
      <c r="K28" s="20" t="s">
        <v>151</v>
      </c>
      <c r="L28" s="25">
        <v>3.12</v>
      </c>
      <c r="M28" s="33">
        <f t="shared" si="1"/>
        <v>384.7427469599999</v>
      </c>
    </row>
    <row r="29" spans="1:13" ht="12.75">
      <c r="A29" t="s">
        <v>116</v>
      </c>
      <c r="B29" s="1"/>
      <c r="C29" s="8"/>
      <c r="D29" s="8"/>
      <c r="J29" s="20">
        <v>6</v>
      </c>
      <c r="K29" s="20" t="s">
        <v>153</v>
      </c>
      <c r="L29" s="25">
        <f>0.1*7.1</f>
        <v>0.71</v>
      </c>
      <c r="M29" s="33">
        <f t="shared" si="1"/>
        <v>87.55363793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91.8674</v>
      </c>
      <c r="M35" s="34">
        <f>SUM(M24:M34)</f>
        <v>11328.626869254198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3*246</f>
        <v>738</v>
      </c>
    </row>
    <row r="40" spans="1:13" ht="12.75">
      <c r="A40" s="2" t="s">
        <v>6</v>
      </c>
      <c r="F40" s="11">
        <f>47060.16+1646.56</f>
        <v>48706.72</v>
      </c>
      <c r="J40" s="20">
        <v>2</v>
      </c>
      <c r="K40" s="20" t="s">
        <v>140</v>
      </c>
      <c r="L40" s="25" t="s">
        <v>141</v>
      </c>
      <c r="M40" s="25">
        <v>20</v>
      </c>
    </row>
    <row r="41" spans="1:13" ht="12.75">
      <c r="A41" t="s">
        <v>7</v>
      </c>
      <c r="F41" s="5">
        <f>51683.58+25.19</f>
        <v>51708.770000000004</v>
      </c>
      <c r="J41" s="20">
        <v>3</v>
      </c>
      <c r="K41" s="20" t="s">
        <v>142</v>
      </c>
      <c r="L41" s="25" t="s">
        <v>143</v>
      </c>
      <c r="M41" s="25">
        <f>2*119.76</f>
        <v>239.52</v>
      </c>
    </row>
    <row r="42" spans="2:13" ht="12.75">
      <c r="B42" t="s">
        <v>8</v>
      </c>
      <c r="F42" s="9">
        <f>F41/F40</f>
        <v>1.0616352322636384</v>
      </c>
      <c r="J42" s="20">
        <v>4</v>
      </c>
      <c r="K42" s="20" t="s">
        <v>144</v>
      </c>
      <c r="L42" s="25" t="s">
        <v>143</v>
      </c>
      <c r="M42" s="25">
        <f>2*115</f>
        <v>230</v>
      </c>
    </row>
    <row r="43" spans="1:13" ht="12.75">
      <c r="A43" t="s">
        <v>126</v>
      </c>
      <c r="F43" s="5">
        <f>250+250+400</f>
        <v>900</v>
      </c>
      <c r="J43" s="20">
        <v>5</v>
      </c>
      <c r="K43" s="20" t="s">
        <v>145</v>
      </c>
      <c r="L43" s="25" t="s">
        <v>143</v>
      </c>
      <c r="M43" s="25">
        <f>2*60.93</f>
        <v>121.86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52608.770000000004</v>
      </c>
      <c r="J44" s="20">
        <v>6</v>
      </c>
      <c r="K44" s="20" t="s">
        <v>146</v>
      </c>
      <c r="L44" s="25" t="s">
        <v>141</v>
      </c>
      <c r="M44" s="25">
        <f>1*47</f>
        <v>47</v>
      </c>
    </row>
    <row r="45" spans="10:13" ht="12.75">
      <c r="J45" s="20">
        <v>7</v>
      </c>
      <c r="K45" s="20" t="s">
        <v>147</v>
      </c>
      <c r="L45" s="25" t="s">
        <v>148</v>
      </c>
      <c r="M45" s="25">
        <f>1*84</f>
        <v>84</v>
      </c>
    </row>
    <row r="46" spans="2:13" ht="12.75">
      <c r="B46" s="1" t="s">
        <v>10</v>
      </c>
      <c r="C46" s="1"/>
      <c r="J46" s="20">
        <v>8</v>
      </c>
      <c r="K46" s="20" t="s">
        <v>149</v>
      </c>
      <c r="L46" s="25" t="s">
        <v>141</v>
      </c>
      <c r="M46" s="25">
        <v>20</v>
      </c>
    </row>
    <row r="47" spans="10:13" ht="12.75">
      <c r="J47" s="20">
        <v>9</v>
      </c>
      <c r="K47" s="20" t="s">
        <v>152</v>
      </c>
      <c r="L47" s="25" t="s">
        <v>154</v>
      </c>
      <c r="M47" s="25">
        <f>10*13.6</f>
        <v>136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6280.45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800*1.202</f>
        <v>961.5999999999999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7242.049999999999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6069.696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0.4</v>
      </c>
      <c r="E55" t="s">
        <v>14</v>
      </c>
      <c r="F55" s="11">
        <f>B55*D55</f>
        <v>328.28000000000003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6397.976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161506</v>
      </c>
      <c r="D58">
        <v>228935.4</v>
      </c>
      <c r="E58">
        <v>3161.3</v>
      </c>
      <c r="F58" s="35">
        <f>C58/D58*E58</f>
        <v>2230.18772020404</v>
      </c>
      <c r="J58" s="20"/>
      <c r="K58" s="20"/>
      <c r="L58" s="31" t="s">
        <v>64</v>
      </c>
      <c r="M58" s="28">
        <f>SUM(M39:M57)</f>
        <v>1636.3799999999999</v>
      </c>
    </row>
    <row r="59" spans="1:6" ht="12.75">
      <c r="A59" t="s">
        <v>20</v>
      </c>
      <c r="F59" s="35">
        <f>M20</f>
        <v>2376.82278</v>
      </c>
    </row>
    <row r="60" spans="1:6" ht="12.75">
      <c r="A60" t="s">
        <v>21</v>
      </c>
      <c r="F60" s="11">
        <f>M35</f>
        <v>11328.626869254198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5">
        <f>M58</f>
        <v>1636.3799999999999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3161.3</v>
      </c>
      <c r="C65" t="s">
        <v>13</v>
      </c>
      <c r="D65" s="11">
        <v>0.35</v>
      </c>
      <c r="E65" t="s">
        <v>14</v>
      </c>
      <c r="F65" s="11">
        <f>B65*D65</f>
        <v>1106.455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18678.472369458235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</v>
      </c>
      <c r="E70" t="s">
        <v>14</v>
      </c>
      <c r="F70" s="11">
        <f>B70*D70</f>
        <v>632.2600000000001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1.2</v>
      </c>
      <c r="E73" t="s">
        <v>14</v>
      </c>
      <c r="F73" s="11">
        <f>B73*D73</f>
        <v>3793.56</v>
      </c>
    </row>
    <row r="74" spans="1:6" ht="12.75">
      <c r="A74" s="4" t="s">
        <v>29</v>
      </c>
      <c r="F74" s="32">
        <f>F70+F73</f>
        <v>4425.82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1.95</v>
      </c>
      <c r="E77" t="s">
        <v>14</v>
      </c>
      <c r="F77" s="11">
        <f>B77*D77</f>
        <v>6164.535</v>
      </c>
    </row>
    <row r="78" spans="1:6" ht="12.75">
      <c r="A78" s="4" t="s">
        <v>31</v>
      </c>
      <c r="F78" s="32">
        <f>SUM(F77)</f>
        <v>6164.535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42908.85336945823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2488.713495428577</v>
      </c>
      <c r="I81" s="7"/>
    </row>
    <row r="82" spans="1:9" ht="12.75">
      <c r="A82" s="1"/>
      <c r="B82" s="36" t="s">
        <v>129</v>
      </c>
      <c r="C82" s="36"/>
      <c r="D82" s="1"/>
      <c r="E82" s="57"/>
      <c r="F82" s="58">
        <v>1680.51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2526.72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49952.276864886815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42887</v>
      </c>
      <c r="C87" s="40">
        <v>-50489</v>
      </c>
      <c r="D87" s="43">
        <f>F44</f>
        <v>52608.770000000004</v>
      </c>
      <c r="E87" s="43">
        <f>F85</f>
        <v>49952.276864886815</v>
      </c>
      <c r="F87" s="44">
        <f>C87+D87-E87</f>
        <v>-47832.50686488681</v>
      </c>
    </row>
    <row r="89" spans="1:6" ht="13.5" thickBot="1">
      <c r="A89" t="s">
        <v>85</v>
      </c>
      <c r="C89" s="54">
        <v>42856</v>
      </c>
      <c r="D89" s="8" t="s">
        <v>86</v>
      </c>
      <c r="E89" s="54">
        <v>42886</v>
      </c>
      <c r="F89" t="s">
        <v>87</v>
      </c>
    </row>
    <row r="90" spans="1:7" ht="13.5" thickBot="1">
      <c r="A90" t="s">
        <v>88</v>
      </c>
      <c r="F90" s="55">
        <f>E87</f>
        <v>49952.276864886815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2017-08-21T12:46:05Z</cp:lastPrinted>
  <dcterms:created xsi:type="dcterms:W3CDTF">2008-08-18T07:30:19Z</dcterms:created>
  <dcterms:modified xsi:type="dcterms:W3CDTF">2017-09-12T12:45:07Z</dcterms:modified>
  <cp:category/>
  <cp:version/>
  <cp:contentType/>
  <cp:contentStatus/>
</cp:coreProperties>
</file>