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<sst xmlns="http://schemas.openxmlformats.org/spreadsheetml/2006/main" count="174" uniqueCount="147">
  <si>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</si>
  <si>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</si>
  <si>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</si>
  <si>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</si>
  <si>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</si>
  <si>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</si>
  <si>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</si>
  <si>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</si>
  <si>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</si>
  <si>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</si>
  <si>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</si>
  <si>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</si>
  <si>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</si>
  <si>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</si>
  <si>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</si>
  <si>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</si>
  <si>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</si>
  <si>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</si>
  <si>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</si>
  <si>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</si>
  <si>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</si>
  <si>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</si>
  <si>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</si>
  <si>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</si>
  <si>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</si>
  <si>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</si>
  <si>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</si>
  <si>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</si>
  <si>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</si>
  <si>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</si>
  <si>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</si>
  <si>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</si>
  <si>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</si>
  <si>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</si>
  <si>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</si>
  <si>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</si>
  <si>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</si>
  <si>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</si>
  <si>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</si>
  <si>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</si>
  <si>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</si>
  <si>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</si>
  <si>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</si>
  <si>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</si>
  <si>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</si>
  <si>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</si>
  <si>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</si>
  <si>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</si>
  <si>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</si>
  <si>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</si>
  <si>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</si>
  <si>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</si>
  <si>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</si>
  <si>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</si>
  <si>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</si>
  <si>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</si>
  <si>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</si>
  <si>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</si>
  <si>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</si>
  <si>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</si>
  <si>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</si>
  <si>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</si>
  <si>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</si>
  <si>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</si>
  <si>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</si>
  <si>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</si>
  <si>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</si>
  <si>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</si>
  <si>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</si>
  <si>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</si>
  <si>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</si>
  <si>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</si>
  <si>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</si>
  <si>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</si>
  <si>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</si>
  <si>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</si>
  <si>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</si>
  <si>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</si>
  <si>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</si>
  <si>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</si>
  <si>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</si>
  <si>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</si>
  <si>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</si>
  <si>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</si>
  <si>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</si>
  <si>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</si>
  <si>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</si>
  <si>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</si>
  <si>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</si>
  <si>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</si>
  <si>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</si>
  <si>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</si>
  <si>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</si>
  <si>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</si>
  <si>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</si>
  <si>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</si>
  <si>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</si>
  <si>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</si>
  <si>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</si>
  <si>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</si>
  <si>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</si>
  <si>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</si>
  <si>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</si>
  <si>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</si>
  <si>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</si>
  <si>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</si>
  <si>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</si>
  <si>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</si>
  <si>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</si>
  <si>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</si>
  <si>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</si>
  <si>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</si>
  <si>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</si>
  <si>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</si>
  <si>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</si>
  <si>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</si>
  <si>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</si>
  <si>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</si>
  <si>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</si>
  <si>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</si>
  <si>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</si>
  <si>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</si>
  <si>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</si>
  <si>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</si>
  <si>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</si>
  <si>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</si>
  <si>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</si>
  <si>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</si>
  <si>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</si>
  <si>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</si>
  <si>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</si>
  <si>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</si>
  <si>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</si>
  <si>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</si>
  <si>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</si>
  <si>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</si>
  <si>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</si>
  <si>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</si>
  <si>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</si>
  <si>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</si>
  <si>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покраска игрового оборудования</t>
  </si>
  <si>
    <t>краска голубая</t>
  </si>
  <si>
    <t>1шт</t>
  </si>
  <si>
    <t>краска желтая</t>
  </si>
  <si>
    <t>краска красная</t>
  </si>
  <si>
    <t>кисть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</si>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</sst>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3">
      <selection activeCell="L25" sqref="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5</v>
      </c>
      <c r="K2" s="5" t="s">
        <v>134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1.5</v>
      </c>
      <c r="M6" s="47">
        <f>L6*114.3*1.202</f>
        <v>206.08289999999997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4.29</v>
      </c>
      <c r="M11" s="47">
        <f t="shared" si="0"/>
        <v>589.3970939999999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99</v>
      </c>
      <c r="J14" s="20">
        <v>5</v>
      </c>
      <c r="K14" s="19" t="s">
        <v>50</v>
      </c>
      <c r="L14" s="25">
        <v>8.08</v>
      </c>
      <c r="M14" s="47">
        <f t="shared" si="0"/>
        <v>1110.099888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2.14</v>
      </c>
      <c r="M16" s="47">
        <f t="shared" si="0"/>
        <v>294.011604</v>
      </c>
    </row>
    <row r="17" spans="5:13" ht="12.75">
      <c r="E17" t="s">
        <v>102</v>
      </c>
      <c r="J17" s="15" t="s">
        <v>54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20.79</v>
      </c>
      <c r="M20" s="33">
        <f>SUM(M6:M19)</f>
        <v>2856.3089939999995</v>
      </c>
    </row>
    <row r="21" spans="1:11" ht="12.75">
      <c r="A21" t="s">
        <v>131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140</v>
      </c>
      <c r="L24" s="47">
        <f>0.26*65.94</f>
        <v>17.1444</v>
      </c>
      <c r="M24" s="32">
        <f>L24*114.3*1.202*1.15</f>
        <v>2708.761880916</v>
      </c>
    </row>
    <row r="25" spans="1:13" ht="12.75">
      <c r="A25" t="s">
        <v>109</v>
      </c>
      <c r="J25" s="20">
        <v>2</v>
      </c>
      <c r="K25" s="20"/>
      <c r="L25" s="47"/>
      <c r="M25" s="32">
        <f>L25*114.3*1.202*1.15</f>
        <v>0</v>
      </c>
    </row>
    <row r="26" spans="1:13" ht="12.75">
      <c r="A26" t="s">
        <v>110</v>
      </c>
      <c r="J26" s="20">
        <v>3</v>
      </c>
      <c r="K26" s="20"/>
      <c r="L26" s="47"/>
      <c r="M26" s="32">
        <f>L26*114.3*1.202*1.15</f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>L27*114.3*1.202*1.15</f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17.1444</v>
      </c>
      <c r="M36" s="33">
        <f>SUM(M24:M35)</f>
        <v>2708.761880916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63310+1471.39+569.27+918.99</f>
        <v>66269.65</v>
      </c>
      <c r="J40" s="20">
        <v>1</v>
      </c>
      <c r="K40" s="20" t="s">
        <v>141</v>
      </c>
      <c r="L40" s="25" t="s">
        <v>142</v>
      </c>
      <c r="M40" s="25">
        <v>83.69</v>
      </c>
    </row>
    <row r="41" spans="1:13" ht="12.75">
      <c r="A41" t="s">
        <v>7</v>
      </c>
      <c r="F41" s="5">
        <f>51184.78+0+2.55</f>
        <v>51187.33</v>
      </c>
      <c r="J41" s="20">
        <v>2</v>
      </c>
      <c r="K41" s="20" t="s">
        <v>143</v>
      </c>
      <c r="L41" s="25" t="s">
        <v>142</v>
      </c>
      <c r="M41" s="25">
        <v>155.55</v>
      </c>
    </row>
    <row r="42" spans="2:13" ht="12.75">
      <c r="B42" t="s">
        <v>8</v>
      </c>
      <c r="F42" s="9">
        <f>F41/F40</f>
        <v>0.7724098437218245</v>
      </c>
      <c r="J42" s="20">
        <v>3</v>
      </c>
      <c r="K42" s="20" t="s">
        <v>144</v>
      </c>
      <c r="L42" s="25" t="s">
        <v>142</v>
      </c>
      <c r="M42" s="25">
        <v>160</v>
      </c>
    </row>
    <row r="43" spans="1:13" ht="12.75">
      <c r="A43" s="7" t="s">
        <v>130</v>
      </c>
      <c r="B43" s="7"/>
      <c r="C43" s="7"/>
      <c r="D43" s="7"/>
      <c r="E43" s="7"/>
      <c r="F43" s="11">
        <f>250+100+400+250</f>
        <v>1000</v>
      </c>
      <c r="J43" s="20">
        <v>4</v>
      </c>
      <c r="K43" s="20" t="s">
        <v>145</v>
      </c>
      <c r="L43" s="25" t="s">
        <v>146</v>
      </c>
      <c r="M43" s="25">
        <f>2*130</f>
        <v>260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52187.33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(2000+897)*1.202</f>
        <v>3482.194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3348.77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</v>
      </c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6830.964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E33*D53</f>
        <v>6063.552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0.1</v>
      </c>
      <c r="E54" t="s">
        <v>14</v>
      </c>
      <c r="F54" s="5">
        <f>B54*D54</f>
        <v>51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6114.552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659.24</v>
      </c>
    </row>
    <row r="61" spans="1:13" ht="12.75">
      <c r="A61" t="s">
        <v>19</v>
      </c>
      <c r="C61" s="53">
        <v>166307</v>
      </c>
      <c r="D61">
        <v>228935.4</v>
      </c>
      <c r="E61">
        <v>3158.1</v>
      </c>
      <c r="F61" s="34">
        <f>C61/D61*E61</f>
        <v>2294.1586871230925</v>
      </c>
      <c r="J61" s="44"/>
      <c r="K61" s="44"/>
      <c r="L61" s="45"/>
      <c r="M61" s="46"/>
    </row>
    <row r="62" spans="1:6" ht="12.75">
      <c r="A62" t="s">
        <v>20</v>
      </c>
      <c r="F62" s="34">
        <f>M20</f>
        <v>2856.3089939999995</v>
      </c>
    </row>
    <row r="63" spans="1:6" ht="12.75">
      <c r="A63" t="s">
        <v>21</v>
      </c>
      <c r="F63" s="11">
        <f>M36</f>
        <v>2708.761880916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659.24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0.49</v>
      </c>
      <c r="E68" t="s">
        <v>14</v>
      </c>
      <c r="F68" s="11">
        <f>B68*D68</f>
        <v>1547.4689999999998</v>
      </c>
    </row>
    <row r="69" spans="1:6" ht="12.75">
      <c r="A69" t="s">
        <v>87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10065.938562039091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0.23</v>
      </c>
      <c r="E72" t="s">
        <v>14</v>
      </c>
      <c r="F72" s="11">
        <f>B72*D72</f>
        <v>726.363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1.17</v>
      </c>
      <c r="E75" t="s">
        <v>14</v>
      </c>
      <c r="F75" s="11">
        <f>B75*D75</f>
        <v>3694.977</v>
      </c>
    </row>
    <row r="76" spans="1:6" ht="12.75">
      <c r="A76" s="4" t="s">
        <v>29</v>
      </c>
      <c r="F76" s="31">
        <f>F72+F75</f>
        <v>4421.34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2.23</v>
      </c>
      <c r="E79" t="s">
        <v>14</v>
      </c>
      <c r="F79" s="11">
        <f>B79*D79</f>
        <v>7042.563</v>
      </c>
    </row>
    <row r="80" spans="1:6" ht="12.75">
      <c r="A80" s="4" t="s">
        <v>32</v>
      </c>
      <c r="F80" s="31">
        <f>SUM(F79)</f>
        <v>7042.563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40780.3575620391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2365.2607385982674</v>
      </c>
    </row>
    <row r="84" spans="1:6" ht="12.75">
      <c r="A84" s="1"/>
      <c r="B84" s="35" t="s">
        <v>136</v>
      </c>
      <c r="C84" s="35"/>
      <c r="D84" s="1"/>
      <c r="E84" s="60" t="s">
        <v>137</v>
      </c>
      <c r="F84" s="61">
        <f>(8230.3*4)+8230.3</f>
        <v>41151.5</v>
      </c>
    </row>
    <row r="85" spans="1:6" ht="12.75">
      <c r="A85" s="1"/>
      <c r="B85" s="35" t="s">
        <v>138</v>
      </c>
      <c r="C85" s="35"/>
      <c r="D85" s="1"/>
      <c r="E85" s="60" t="s">
        <v>137</v>
      </c>
      <c r="F85" s="61">
        <f>(601.5*4)+601.5</f>
        <v>3007.5</v>
      </c>
    </row>
    <row r="86" spans="1:6" ht="12.75">
      <c r="A86" s="1"/>
      <c r="B86" s="35" t="s">
        <v>139</v>
      </c>
      <c r="C86" s="35"/>
      <c r="D86" s="1"/>
      <c r="E86" s="60" t="s">
        <v>137</v>
      </c>
      <c r="F86" s="61">
        <f>(3798.6*4)+3798.6</f>
        <v>18993</v>
      </c>
    </row>
    <row r="87" spans="1:6" ht="15">
      <c r="A87" s="12" t="s">
        <v>35</v>
      </c>
      <c r="B87" s="12"/>
      <c r="C87" s="12"/>
      <c r="D87" s="12"/>
      <c r="E87" s="12"/>
      <c r="F87" s="41">
        <f>F82+F83+F84+F85+F86</f>
        <v>106297.61830063738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40" t="s">
        <v>135</v>
      </c>
    </row>
    <row r="89" spans="1:6" ht="12.75">
      <c r="A89" s="13"/>
      <c r="B89" s="38">
        <v>42856</v>
      </c>
      <c r="C89" s="39">
        <v>-323653</v>
      </c>
      <c r="D89" s="42">
        <f>F44</f>
        <v>52187.33</v>
      </c>
      <c r="E89" s="42">
        <f>F87</f>
        <v>106297.61830063738</v>
      </c>
      <c r="F89" s="43">
        <f>C89+D89-E89</f>
        <v>-377763.2883006374</v>
      </c>
    </row>
    <row r="91" spans="1:6" ht="13.5" thickBot="1">
      <c r="A91" t="s">
        <v>115</v>
      </c>
      <c r="C91" s="55">
        <v>42856</v>
      </c>
      <c r="D91" s="8" t="s">
        <v>116</v>
      </c>
      <c r="E91" s="55">
        <v>42886</v>
      </c>
      <c r="F91" t="s">
        <v>117</v>
      </c>
    </row>
    <row r="92" spans="1:8" ht="13.5" thickBot="1">
      <c r="A92" t="s">
        <v>118</v>
      </c>
      <c r="F92" s="56">
        <f>E89</f>
        <v>106297.61830063738</v>
      </c>
      <c r="G92" s="7" t="s">
        <v>14</v>
      </c>
      <c r="H92" s="7"/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1" ht="12.75">
      <c r="B101" t="s">
        <v>126</v>
      </c>
    </row>
    <row r="103" ht="12.75">
      <c r="A103" t="s">
        <v>127</v>
      </c>
    </row>
    <row r="106" ht="12.75">
      <c r="A106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2017-08-21T12:50:07Z</cp:lastPrinted>
  <dcterms:created xsi:type="dcterms:W3CDTF">2008-08-18T07:30:19Z</dcterms:created>
  <dcterms:modified xsi:type="dcterms:W3CDTF">2017-08-21T12:50:08Z</dcterms:modified>
  <cp:category/>
  <cp:version/>
  <cp:contentType/>
  <cp:contentStatus/>
</cp:coreProperties>
</file>