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<sst xmlns="http://schemas.openxmlformats.org/spreadsheetml/2006/main" count="166" uniqueCount="143">
  <si>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</si>
  <si>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</si>
  <si>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</si>
  <si>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</si>
  <si>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</si>
  <si>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</si>
  <si>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</si>
  <si>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</si>
  <si>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</si>
  <si>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</si>
  <si>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</si>
  <si>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</si>
  <si>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</si>
  <si>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</si>
  <si>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</si>
  <si>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</si>
  <si>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</si>
  <si>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</si>
  <si>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</si>
  <si>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</si>
  <si>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</si>
  <si>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</si>
  <si>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</si>
  <si>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</si>
  <si>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</si>
  <si>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</si>
  <si>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</si>
  <si>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</si>
  <si>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</si>
  <si>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</si>
  <si>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</si>
  <si>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</si>
  <si>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</si>
  <si>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</si>
  <si>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</si>
  <si>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</si>
  <si>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</si>
  <si>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</si>
  <si>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</si>
  <si>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</si>
  <si>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</si>
  <si>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</si>
  <si>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</si>
  <si>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</si>
  <si>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</si>
  <si>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</si>
  <si>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</si>
  <si>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</si>
  <si>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</si>
  <si>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</si>
  <si>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</si>
  <si>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</si>
  <si>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</si>
  <si>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</si>
  <si>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</si>
  <si>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</si>
  <si>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</si>
  <si>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</si>
  <si>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</si>
  <si>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</si>
  <si>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</si>
  <si>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</si>
  <si>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</si>
  <si>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</si>
  <si>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</si>
  <si>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</si>
  <si>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</si>
  <si>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</si>
  <si>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</si>
  <si>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</si>
  <si>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</si>
  <si>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</si>
  <si>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</si>
  <si>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</si>
  <si>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</si>
  <si>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</si>
  <si>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</si>
  <si>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</si>
  <si>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</si>
  <si>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</si>
  <si>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</si>
  <si>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</si>
  <si>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</si>
  <si>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</si>
  <si>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</si>
  <si>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</si>
  <si>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</si>
  <si>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</si>
  <si>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</si>
  <si>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</si>
  <si>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</si>
  <si>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</si>
  <si>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</si>
  <si>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</si>
  <si>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</si>
  <si>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</si>
  <si>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</si>
  <si>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</si>
  <si>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</si>
  <si>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</si>
  <si>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</si>
  <si>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</si>
  <si>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</si>
  <si>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</si>
  <si>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</si>
  <si>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</si>
  <si>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</si>
  <si>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</si>
  <si>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</si>
  <si>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</si>
  <si>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</si>
  <si>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</si>
  <si>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</si>
  <si>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</si>
  <si>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</si>
  <si>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</si>
  <si>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</si>
  <si>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</si>
  <si>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</si>
  <si>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</si>
  <si>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</si>
  <si>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</si>
  <si>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</si>
  <si>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</si>
  <si>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</si>
  <si>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</si>
  <si>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</si>
  <si>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</si>
  <si>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</si>
  <si>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</si>
  <si>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</si>
  <si>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</si>
  <si>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</si>
  <si>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</si>
  <si>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</si>
  <si>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</si>
  <si>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ламп (11шт)</t>
  </si>
  <si>
    <t>лампа</t>
  </si>
  <si>
    <t>11шт</t>
  </si>
  <si>
    <t>ремонт оконных переплётов (6шт) п-д1</t>
  </si>
  <si>
    <t>остекление (4м2)</t>
  </si>
  <si>
    <t>стекло</t>
  </si>
  <si>
    <t>4м2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</si>
</sst>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8">
      <selection activeCell="F87" sqref="F8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11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129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1.36</v>
      </c>
      <c r="M16" s="34">
        <f t="shared" si="0"/>
        <v>186.848496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9.100000000000001</v>
      </c>
      <c r="M20" s="33">
        <f>SUM(M6:M19)</f>
        <v>1250.2362600000001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f>0.11*7.1</f>
        <v>0.7809999999999999</v>
      </c>
      <c r="M24" s="32">
        <f>L24*114.3*1.202*1.15</f>
        <v>123.39557108999996</v>
      </c>
    </row>
    <row r="25" spans="1:13" ht="12.75">
      <c r="A25" t="s">
        <v>107</v>
      </c>
      <c r="J25" s="43">
        <v>2</v>
      </c>
      <c r="K25" s="20" t="s">
        <v>139</v>
      </c>
      <c r="L25" s="34">
        <f>2*3.48</f>
        <v>6.96</v>
      </c>
      <c r="M25" s="32">
        <f>L25*114.3*1.202*1.15</f>
        <v>1099.6583544</v>
      </c>
    </row>
    <row r="26" spans="1:13" ht="12.75">
      <c r="A26" t="s">
        <v>108</v>
      </c>
      <c r="J26" s="43">
        <v>3</v>
      </c>
      <c r="K26" s="20" t="s">
        <v>140</v>
      </c>
      <c r="L26" s="34">
        <f>0.04*310.9</f>
        <v>12.436</v>
      </c>
      <c r="M26" s="32">
        <f aca="true" t="shared" si="1" ref="M26:M34">L26*114.3*1.202*1.15</f>
        <v>1964.8493240399998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20.177</v>
      </c>
      <c r="M35" s="33">
        <f>SUM(M24:M34)</f>
        <v>3187.90324953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11*14.5</f>
        <v>159.5</v>
      </c>
    </row>
    <row r="40" spans="1:13" ht="12.75">
      <c r="A40" s="2" t="s">
        <v>6</v>
      </c>
      <c r="F40" s="11">
        <f>38200.24-1172.2+65.33</f>
        <v>37093.37</v>
      </c>
      <c r="J40" s="20">
        <v>2</v>
      </c>
      <c r="K40" s="20" t="s">
        <v>141</v>
      </c>
      <c r="L40" s="25" t="s">
        <v>142</v>
      </c>
      <c r="M40" s="25">
        <f>4*139.34</f>
        <v>557.36</v>
      </c>
    </row>
    <row r="41" spans="1:13" ht="12.75">
      <c r="A41" t="s">
        <v>7</v>
      </c>
      <c r="F41" s="5">
        <f>32626.39</f>
        <v>32626.39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0.8795747056684253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33126.39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f>432*1.202</f>
        <v>519.264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2831.914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5118.528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716.86</v>
      </c>
    </row>
    <row r="56" spans="1:6" ht="12.75">
      <c r="A56" s="4" t="s">
        <v>17</v>
      </c>
      <c r="B56" s="10"/>
      <c r="C56" s="10"/>
      <c r="F56" s="31">
        <f>SUM(F54:F55)</f>
        <v>5118.528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161506</v>
      </c>
      <c r="D58">
        <v>228935.4</v>
      </c>
      <c r="E58">
        <v>2665.9</v>
      </c>
      <c r="F58" s="35">
        <f>C58/D58*E58</f>
        <v>1880.700168693876</v>
      </c>
    </row>
    <row r="59" spans="1:6" ht="12.75">
      <c r="A59" t="s">
        <v>20</v>
      </c>
      <c r="F59" s="35">
        <f>M20</f>
        <v>1250.2362600000001</v>
      </c>
    </row>
    <row r="60" spans="1:6" ht="12.75">
      <c r="A60" t="s">
        <v>21</v>
      </c>
      <c r="F60" s="11">
        <f>M35</f>
        <v>3187.90324953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716.86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0.3</v>
      </c>
      <c r="E65" t="s">
        <v>14</v>
      </c>
      <c r="F65" s="11">
        <f>B65*D65</f>
        <v>799.77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7835.469678223875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0.22</v>
      </c>
      <c r="E70" t="s">
        <v>14</v>
      </c>
      <c r="F70" s="11">
        <f>B70*D70</f>
        <v>586.498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1.23</v>
      </c>
      <c r="E73" t="s">
        <v>14</v>
      </c>
      <c r="F73" s="11">
        <f>B73*D73</f>
        <v>3279.0570000000002</v>
      </c>
    </row>
    <row r="74" spans="1:6" ht="12.75">
      <c r="A74" s="4" t="s">
        <v>29</v>
      </c>
      <c r="F74" s="31">
        <f>F70+F73</f>
        <v>3865.5550000000003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2.17</v>
      </c>
      <c r="E77" t="s">
        <v>14</v>
      </c>
      <c r="F77" s="11">
        <f>B77*D77</f>
        <v>5785.003</v>
      </c>
    </row>
    <row r="78" spans="1:6" ht="12.75">
      <c r="A78" s="4" t="s">
        <v>32</v>
      </c>
      <c r="F78" s="31">
        <f>SUM(F77)</f>
        <v>5785.003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25436.46967822388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1475.3152413369849</v>
      </c>
      <c r="G81" s="7"/>
      <c r="H81" s="7"/>
      <c r="I81" s="7"/>
    </row>
    <row r="82" spans="1:9" ht="12.75">
      <c r="A82" s="1"/>
      <c r="B82" s="37" t="s">
        <v>130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131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132</v>
      </c>
      <c r="C84" s="37"/>
      <c r="D84" s="1"/>
      <c r="E84" s="61"/>
      <c r="F84" s="62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28803.394919560866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43405</v>
      </c>
      <c r="C87" s="41">
        <v>12309</v>
      </c>
      <c r="D87" s="46">
        <f>F44</f>
        <v>33126.39</v>
      </c>
      <c r="E87" s="46">
        <f>F85</f>
        <v>28803.394919560866</v>
      </c>
      <c r="F87" s="47">
        <f>C87+D87-E87</f>
        <v>16631.995080439134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43040</v>
      </c>
      <c r="D89" s="8" t="s">
        <v>112</v>
      </c>
      <c r="E89" s="57">
        <v>43069</v>
      </c>
      <c r="F89" t="s">
        <v>113</v>
      </c>
    </row>
    <row r="90" spans="1:7" ht="13.5" thickBot="1">
      <c r="A90" t="s">
        <v>114</v>
      </c>
      <c r="F90" s="58">
        <f>E87</f>
        <v>28803.394919560866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2017-08-21T12:52:30Z</cp:lastPrinted>
  <dcterms:created xsi:type="dcterms:W3CDTF">2008-08-18T07:30:19Z</dcterms:created>
  <dcterms:modified xsi:type="dcterms:W3CDTF">2018-03-26T11:49:40Z</dcterms:modified>
  <cp:category/>
  <cp:version/>
  <cp:contentType/>
  <cp:contentStatus/>
</cp:coreProperties>
</file>