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<sst xmlns="http://schemas.openxmlformats.org/spreadsheetml/2006/main" count="170" uniqueCount="147">
  <si>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</si>
  <si>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</si>
  <si>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</si>
  <si>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</si>
  <si>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</si>
  <si>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</si>
  <si>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</si>
  <si>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</si>
  <si>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</si>
  <si>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</si>
  <si>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</si>
  <si>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</si>
  <si>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</si>
  <si>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</si>
  <si>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</si>
  <si>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</si>
  <si>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</si>
  <si>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</si>
  <si>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</si>
  <si>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</si>
  <si>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</si>
  <si>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</si>
  <si>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</si>
  <si>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</si>
  <si>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</si>
  <si>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</si>
  <si>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</si>
  <si>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</si>
  <si>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</si>
  <si>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</si>
  <si>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</si>
  <si>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</si>
  <si>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</si>
  <si>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</si>
  <si>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</si>
  <si>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</si>
  <si>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</si>
  <si>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</si>
  <si>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</si>
  <si>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</si>
  <si>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</si>
  <si>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</si>
  <si>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</si>
  <si>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</si>
  <si>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</si>
  <si>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</si>
  <si>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</si>
  <si>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</si>
  <si>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</si>
  <si>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</si>
  <si>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</si>
  <si>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</si>
  <si>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</si>
  <si>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</si>
  <si>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</si>
  <si>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</si>
  <si>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</si>
  <si>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</si>
  <si>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</si>
  <si>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</si>
  <si>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</si>
  <si>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</si>
  <si>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</si>
  <si>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</si>
  <si>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</si>
  <si>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</si>
  <si>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</si>
  <si>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</si>
  <si>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</si>
  <si>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</si>
  <si>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</si>
  <si>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</si>
  <si>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</si>
  <si>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</si>
  <si>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</si>
  <si>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</si>
  <si>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</si>
  <si>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</si>
  <si>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</si>
  <si>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</si>
  <si>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</si>
  <si>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</si>
  <si>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</si>
  <si>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</si>
  <si>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</si>
  <si>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</si>
  <si>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</si>
  <si>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</si>
  <si>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</si>
  <si>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</si>
  <si>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</si>
  <si>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</si>
  <si>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</si>
  <si>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</si>
  <si>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</si>
  <si>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</si>
  <si>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</si>
  <si>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</si>
  <si>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</si>
  <si>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</si>
  <si>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</si>
  <si>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</si>
  <si>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</si>
  <si>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</si>
  <si>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</si>
  <si>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</si>
  <si>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</si>
  <si>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</si>
  <si>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</si>
  <si>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</si>
  <si>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</si>
  <si>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</si>
  <si>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</si>
  <si>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</si>
  <si>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</si>
  <si>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</si>
  <si>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</si>
  <si>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</si>
  <si>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</si>
  <si>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</si>
  <si>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</si>
  <si>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</si>
  <si>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</si>
  <si>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</si>
  <si>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</si>
  <si>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</si>
  <si>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</si>
  <si>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</si>
  <si>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2017 г.</t>
  </si>
  <si>
    <t>ост.на 01.06.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</si>
  <si>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</si>
  <si>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</si>
  <si>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</si>
  <si>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</si>
  <si>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</si>
  <si>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прочистка канализации п-д1</t>
  </si>
  <si>
    <t>Промывка, опрессовка системы отопления</t>
  </si>
  <si>
    <t>Демонтаж, монтаж эл.узла при смене сопла (1шт)</t>
  </si>
  <si>
    <t>изготовление и установка песочницы</t>
  </si>
  <si>
    <t>доска</t>
  </si>
  <si>
    <t>10шт</t>
  </si>
  <si>
    <t xml:space="preserve">покраска эл. узла </t>
  </si>
  <si>
    <t>краска</t>
  </si>
  <si>
    <t>1кг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</si>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</sst>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6</v>
      </c>
      <c r="K2" s="5" t="s">
        <v>134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3.49</v>
      </c>
      <c r="M6" s="52">
        <f>L6*114.3*1.202</f>
        <v>479.486214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2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686.943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2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2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68.6943</v>
      </c>
    </row>
    <row r="20" spans="1:13" ht="12.75">
      <c r="A20" t="s">
        <v>101</v>
      </c>
      <c r="J20" s="20"/>
      <c r="K20" s="27" t="s">
        <v>56</v>
      </c>
      <c r="L20" s="28">
        <f>SUM(L6:L19)</f>
        <v>8.99</v>
      </c>
      <c r="M20" s="32">
        <f>SUM(M6:M19)</f>
        <v>1235.123514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25">
        <v>9.66</v>
      </c>
      <c r="M24" s="50">
        <f>L24*114.3*1.202*1.15</f>
        <v>1526.2499573999996</v>
      </c>
    </row>
    <row r="25" spans="1:13" ht="12.75">
      <c r="A25" t="s">
        <v>105</v>
      </c>
      <c r="J25" s="20">
        <v>2</v>
      </c>
      <c r="K25" s="48" t="s">
        <v>136</v>
      </c>
      <c r="L25" s="59">
        <v>170.99</v>
      </c>
      <c r="M25" s="50">
        <f>L25*114.3*1.202*1.15</f>
        <v>27015.8882211</v>
      </c>
    </row>
    <row r="26" spans="1:13" ht="12.75">
      <c r="A26" t="s">
        <v>106</v>
      </c>
      <c r="J26" s="20">
        <v>3</v>
      </c>
      <c r="K26" s="20" t="s">
        <v>137</v>
      </c>
      <c r="L26" s="52">
        <v>3.12</v>
      </c>
      <c r="M26" s="50">
        <f>L26*114.3*1.202*1.15</f>
        <v>492.95029679999993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 t="s">
        <v>138</v>
      </c>
      <c r="L27" s="52">
        <v>8.45</v>
      </c>
      <c r="M27" s="50">
        <f aca="true" t="shared" si="1" ref="M27:M34">L27*114.3*1.202*1.15</f>
        <v>1335.0737204999998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141</v>
      </c>
      <c r="L28" s="25">
        <v>2.35</v>
      </c>
      <c r="M28" s="50">
        <f t="shared" si="1"/>
        <v>371.2926915</v>
      </c>
    </row>
    <row r="29" spans="1:13" ht="12.75">
      <c r="A29" t="s">
        <v>109</v>
      </c>
      <c r="B29" s="1"/>
      <c r="C29" s="8"/>
      <c r="D29" s="8"/>
      <c r="J29" s="20">
        <v>6</v>
      </c>
      <c r="K29" s="48" t="s">
        <v>144</v>
      </c>
      <c r="L29" s="49">
        <f>0.05*7.1</f>
        <v>0.355</v>
      </c>
      <c r="M29" s="50">
        <f t="shared" si="1"/>
        <v>56.08889594999999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194.92499999999998</v>
      </c>
      <c r="M35" s="32">
        <f>SUM(M24:M34)</f>
        <v>30797.54378325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139</v>
      </c>
      <c r="L39" s="49" t="s">
        <v>140</v>
      </c>
      <c r="M39" s="49">
        <f>10*185.9</f>
        <v>1859</v>
      </c>
    </row>
    <row r="40" spans="1:13" ht="12.75">
      <c r="A40" s="2" t="s">
        <v>6</v>
      </c>
      <c r="F40" s="11">
        <f>62607.99+1671.44</f>
        <v>64279.43</v>
      </c>
      <c r="J40" s="20">
        <v>2</v>
      </c>
      <c r="K40" s="20" t="s">
        <v>142</v>
      </c>
      <c r="L40" s="25" t="s">
        <v>143</v>
      </c>
      <c r="M40" s="25">
        <v>172.1</v>
      </c>
    </row>
    <row r="41" spans="1:13" ht="12.75">
      <c r="A41" t="s">
        <v>7</v>
      </c>
      <c r="F41" s="5">
        <f>66021.51+164.37</f>
        <v>66185.87999999999</v>
      </c>
      <c r="J41" s="20">
        <v>3</v>
      </c>
      <c r="K41" s="20" t="s">
        <v>145</v>
      </c>
      <c r="L41" s="25" t="s">
        <v>146</v>
      </c>
      <c r="M41" s="25">
        <f>5*13.6</f>
        <v>68</v>
      </c>
    </row>
    <row r="42" spans="2:13" ht="12.75">
      <c r="B42" t="s">
        <v>8</v>
      </c>
      <c r="F42" s="9">
        <f>F41/F40</f>
        <v>1.0296587882002064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67485.87999999999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(2800+100)*1.202</f>
        <v>3485.7999999999997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7822.129999999999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2099.1</v>
      </c>
    </row>
    <row r="54" spans="1:6" ht="12.75">
      <c r="A54" t="s">
        <v>73</v>
      </c>
      <c r="C54" s="13"/>
      <c r="D54" s="43">
        <v>1.92</v>
      </c>
      <c r="E54" s="13" t="s">
        <v>14</v>
      </c>
      <c r="F54" s="11">
        <f>E33*D54</f>
        <v>8595.072</v>
      </c>
    </row>
    <row r="55" spans="1:6" ht="12.75">
      <c r="A55" t="s">
        <v>77</v>
      </c>
      <c r="B55">
        <v>1246</v>
      </c>
      <c r="C55" t="s">
        <v>13</v>
      </c>
      <c r="D55" s="5">
        <v>0.4</v>
      </c>
      <c r="E55" t="s">
        <v>14</v>
      </c>
      <c r="F55" s="11">
        <f>B55*D55</f>
        <v>498.40000000000003</v>
      </c>
    </row>
    <row r="56" spans="1:6" ht="12.75">
      <c r="A56" s="4" t="s">
        <v>16</v>
      </c>
      <c r="B56" s="10"/>
      <c r="C56" s="10"/>
      <c r="F56" s="31">
        <f>SUM(F54:F55)</f>
        <v>9093.472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161506</v>
      </c>
      <c r="D58">
        <v>228935.4</v>
      </c>
      <c r="E58">
        <v>4476.6</v>
      </c>
      <c r="F58" s="33">
        <f>C58/D58*E58</f>
        <v>3158.086340513525</v>
      </c>
    </row>
    <row r="59" spans="1:6" ht="12.75">
      <c r="A59" t="s">
        <v>19</v>
      </c>
      <c r="F59" s="33">
        <f>M20</f>
        <v>1235.123514</v>
      </c>
    </row>
    <row r="60" spans="1:6" ht="12.75">
      <c r="A60" t="s">
        <v>20</v>
      </c>
      <c r="F60" s="11">
        <f>M35</f>
        <v>30797.54378325</v>
      </c>
    </row>
    <row r="61" spans="1:6" ht="12.75">
      <c r="A61" t="s">
        <v>70</v>
      </c>
      <c r="F61" s="5">
        <f>0*600*1.202</f>
        <v>0</v>
      </c>
    </row>
    <row r="62" spans="1:6" ht="12.75">
      <c r="A62" t="s">
        <v>21</v>
      </c>
      <c r="F62" s="11">
        <f>M53</f>
        <v>2099.1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0.35</v>
      </c>
      <c r="E65" t="s">
        <v>14</v>
      </c>
      <c r="F65" s="11">
        <f>B65*D65</f>
        <v>1566.81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38856.66363776352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</v>
      </c>
      <c r="E70" t="s">
        <v>14</v>
      </c>
      <c r="F70" s="11">
        <f>B70*D70</f>
        <v>895.3200000000002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1.2</v>
      </c>
      <c r="E73" t="s">
        <v>14</v>
      </c>
      <c r="F73" s="11">
        <f>B73*D73</f>
        <v>5371.92</v>
      </c>
    </row>
    <row r="74" spans="1:6" ht="12.75">
      <c r="A74" s="4" t="s">
        <v>28</v>
      </c>
      <c r="F74" s="31">
        <f>F70+F73</f>
        <v>6267.24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1.95</v>
      </c>
      <c r="E77" t="s">
        <v>14</v>
      </c>
      <c r="F77" s="11">
        <f>B77*D77</f>
        <v>8729.37</v>
      </c>
    </row>
    <row r="78" spans="1:6" ht="12.75">
      <c r="A78" s="4" t="s">
        <v>30</v>
      </c>
      <c r="F78" s="31">
        <f>SUM(F77)</f>
        <v>8729.37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70768.87563776351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4104.594786990284</v>
      </c>
      <c r="I81" s="7"/>
    </row>
    <row r="82" spans="1:9" ht="12.75">
      <c r="A82" s="1"/>
      <c r="B82" s="34" t="s">
        <v>130</v>
      </c>
      <c r="C82" s="34"/>
      <c r="D82" s="1"/>
      <c r="E82" s="61"/>
      <c r="F82" s="62">
        <v>1986.79</v>
      </c>
      <c r="I82" s="7"/>
    </row>
    <row r="83" spans="1:9" ht="12.75">
      <c r="A83" s="1"/>
      <c r="B83" s="34" t="s">
        <v>131</v>
      </c>
      <c r="C83" s="34"/>
      <c r="D83" s="1"/>
      <c r="E83" s="61"/>
      <c r="F83" s="62">
        <v>403.12</v>
      </c>
      <c r="I83" s="7"/>
    </row>
    <row r="84" spans="1:9" ht="12.75">
      <c r="A84" s="1"/>
      <c r="B84" s="34" t="s">
        <v>132</v>
      </c>
      <c r="C84" s="34"/>
      <c r="D84" s="1"/>
      <c r="E84" s="61"/>
      <c r="F84" s="62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0">
        <f>F80+F81+F82+F83+F84</f>
        <v>77263.38042475379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129</v>
      </c>
    </row>
    <row r="87" spans="1:6" ht="12.75">
      <c r="A87" s="13"/>
      <c r="B87" s="37">
        <v>42856</v>
      </c>
      <c r="C87" s="38">
        <v>272825</v>
      </c>
      <c r="D87" s="41">
        <f>F44</f>
        <v>67485.87999999999</v>
      </c>
      <c r="E87" s="41">
        <f>F85</f>
        <v>77263.38042475379</v>
      </c>
      <c r="F87" s="42">
        <f>C87+D87-E87</f>
        <v>263047.49957524624</v>
      </c>
    </row>
    <row r="89" spans="1:6" ht="13.5" thickBot="1">
      <c r="A89" t="s">
        <v>111</v>
      </c>
      <c r="C89" s="57">
        <v>42856</v>
      </c>
      <c r="D89" s="8" t="s">
        <v>112</v>
      </c>
      <c r="E89" s="57">
        <v>42886</v>
      </c>
      <c r="F89" t="s">
        <v>113</v>
      </c>
    </row>
    <row r="90" spans="1:7" ht="13.5" thickBot="1">
      <c r="A90" t="s">
        <v>114</v>
      </c>
      <c r="F90" s="58">
        <f>E87</f>
        <v>77263.38042475379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2017-08-21T14:16:15Z</cp:lastPrinted>
  <dcterms:created xsi:type="dcterms:W3CDTF">2008-08-18T07:30:19Z</dcterms:created>
  <dcterms:modified xsi:type="dcterms:W3CDTF">2017-09-06T13:00:43Z</dcterms:modified>
  <cp:category/>
  <cp:version/>
  <cp:contentType/>
  <cp:contentStatus/>
</cp:coreProperties>
</file>