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<sst xmlns="http://schemas.openxmlformats.org/spreadsheetml/2006/main" count="159" uniqueCount="136">
  <si>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</si>
  <si>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</si>
  <si>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</si>
  <si>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</si>
  <si>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</si>
  <si>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</si>
  <si>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</si>
  <si>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</si>
  <si>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</si>
  <si>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</si>
  <si>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</si>
  <si>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</si>
  <si>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</si>
  <si>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</si>
  <si>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</si>
  <si>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</si>
  <si>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</si>
  <si>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</si>
  <si>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</si>
  <si>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</si>
  <si>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</si>
  <si>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</si>
  <si>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</si>
  <si>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</si>
  <si>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</si>
  <si>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</si>
  <si>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</si>
  <si>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</si>
  <si>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</si>
  <si>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</si>
  <si>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</si>
  <si>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</si>
  <si>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</si>
  <si>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</si>
  <si>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</si>
  <si>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</si>
  <si>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</si>
  <si>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</si>
  <si>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</si>
  <si>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</si>
  <si>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</si>
  <si>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</si>
  <si>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</si>
  <si>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</si>
  <si>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</si>
  <si>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</si>
  <si>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</si>
  <si>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</si>
  <si>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</si>
  <si>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</si>
  <si>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</si>
  <si>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</si>
  <si>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</si>
  <si>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</si>
  <si>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</si>
  <si>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</si>
  <si>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</si>
  <si>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</si>
  <si>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</si>
  <si>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</si>
  <si>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</si>
  <si>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</si>
  <si>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</si>
  <si>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</si>
  <si>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</si>
  <si>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</si>
  <si>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</si>
  <si>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</si>
  <si>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</si>
  <si>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</si>
  <si>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</si>
  <si>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</si>
  <si>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</si>
  <si>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</si>
  <si>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</si>
  <si>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</si>
  <si>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</si>
  <si>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</si>
  <si>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</si>
  <si>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</si>
  <si>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</si>
  <si>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</si>
  <si>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</si>
  <si>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</si>
  <si>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</si>
  <si>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</si>
  <si>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</si>
  <si>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</si>
  <si>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</si>
  <si>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</si>
  <si>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</si>
  <si>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</si>
  <si>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</si>
  <si>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</si>
  <si>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</si>
  <si>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</si>
  <si>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</si>
  <si>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</si>
  <si>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</si>
  <si>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</si>
  <si>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</si>
  <si>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</si>
  <si>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</si>
  <si>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</si>
  <si>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</si>
  <si>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</si>
  <si>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</si>
  <si>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</si>
  <si>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</si>
  <si>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</si>
  <si>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</si>
  <si>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</si>
  <si>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</si>
  <si>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</si>
  <si>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</si>
  <si>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</si>
  <si>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</si>
  <si>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</si>
  <si>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</si>
  <si>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</si>
  <si>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</si>
  <si>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</si>
  <si>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</si>
  <si>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</si>
  <si>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</si>
  <si>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</si>
  <si>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</si>
  <si>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</si>
  <si>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</si>
  <si>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января</t>
  </si>
  <si>
    <t>за  январь 2017 г.</t>
  </si>
  <si>
    <t>ост.на 01.02</t>
  </si>
  <si>
    <t>удаление сосулек (работа по договору) 150мп</t>
  </si>
  <si>
    <t>смена ламп (3шт) п-д1,3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</si>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</sst>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M37" sqref="M3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130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129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1099.1088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16.34</v>
      </c>
      <c r="M20" s="34">
        <f>SUM(M6:M19)</f>
        <v>2244.929724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132</v>
      </c>
      <c r="L24" s="49"/>
      <c r="M24" s="33">
        <f>150*48.27</f>
        <v>7240.500000000001</v>
      </c>
    </row>
    <row r="25" spans="1:13" ht="12.75">
      <c r="A25" t="s">
        <v>106</v>
      </c>
      <c r="J25" s="20">
        <v>2</v>
      </c>
      <c r="K25" s="20" t="s">
        <v>133</v>
      </c>
      <c r="L25" s="49">
        <v>0.21</v>
      </c>
      <c r="M25" s="33">
        <f aca="true" t="shared" si="1" ref="M25:M31">L25*114.3*1.202*1.15</f>
        <v>33.1793469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0.21</v>
      </c>
      <c r="M32" s="34">
        <f>SUM(M24:M31)</f>
        <v>7273.679346900001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 t="s">
        <v>134</v>
      </c>
      <c r="L36" s="25" t="s">
        <v>135</v>
      </c>
      <c r="M36" s="25">
        <f>3*13.3</f>
        <v>39.900000000000006</v>
      </c>
    </row>
    <row r="37" spans="10:13" ht="12.75">
      <c r="J37" s="20">
        <v>2</v>
      </c>
      <c r="K37" s="20"/>
      <c r="L37" s="25"/>
      <c r="M37" s="25"/>
    </row>
    <row r="38" spans="2:13" ht="12.75">
      <c r="B38" s="1" t="s">
        <v>5</v>
      </c>
      <c r="C38" s="1"/>
      <c r="J38" s="20">
        <v>3</v>
      </c>
      <c r="K38" s="20"/>
      <c r="L38" s="25"/>
      <c r="M38" s="25"/>
    </row>
    <row r="39" spans="10:13" ht="12.75">
      <c r="J39" s="20">
        <v>4</v>
      </c>
      <c r="K39" s="20"/>
      <c r="L39" s="25"/>
      <c r="M39" s="25"/>
    </row>
    <row r="40" spans="1:13" ht="12.75">
      <c r="A40" s="2" t="s">
        <v>6</v>
      </c>
      <c r="F40" s="11">
        <v>46841.8</v>
      </c>
      <c r="J40" s="20">
        <v>5</v>
      </c>
      <c r="K40" s="20"/>
      <c r="L40" s="25"/>
      <c r="M40" s="25"/>
    </row>
    <row r="41" spans="1:13" ht="12.75">
      <c r="A41" t="s">
        <v>7</v>
      </c>
      <c r="F41" s="5">
        <v>33906.67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0.7238549756841112</v>
      </c>
      <c r="J42" s="20">
        <v>7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34956.67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f>(2800+1392.33)*1.202</f>
        <v>5039.18066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f>(2000+266.66)*1.202</f>
        <v>2724.5253199999997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7763.70598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6549.444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6549.444</v>
      </c>
      <c r="J56" s="20"/>
      <c r="K56" s="20"/>
      <c r="L56" s="31" t="s">
        <v>64</v>
      </c>
      <c r="M56" s="34">
        <f>SUM(M36:M55)</f>
        <v>39.900000000000006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165278</v>
      </c>
      <c r="D58">
        <v>228935.4</v>
      </c>
      <c r="E58">
        <v>3307.8</v>
      </c>
      <c r="F58" s="35">
        <f>C58/D58*E58</f>
        <v>2388.0385838101056</v>
      </c>
    </row>
    <row r="59" spans="1:6" ht="12.75">
      <c r="A59" t="s">
        <v>20</v>
      </c>
      <c r="F59" s="35">
        <f>M20</f>
        <v>2244.929724</v>
      </c>
    </row>
    <row r="60" spans="1:6" ht="12.75">
      <c r="A60" t="s">
        <v>21</v>
      </c>
      <c r="F60" s="11">
        <f>M32</f>
        <v>7273.679346900001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39.900000000000006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0.26</v>
      </c>
      <c r="E65" t="s">
        <v>14</v>
      </c>
      <c r="F65" s="11">
        <f>B65*D65</f>
        <v>860.028</v>
      </c>
    </row>
    <row r="66" spans="1:6" ht="12.75">
      <c r="A66" s="54" t="s">
        <v>75</v>
      </c>
      <c r="B66" s="54"/>
      <c r="C66" s="54"/>
      <c r="D66" s="58"/>
      <c r="E66" s="54"/>
      <c r="F66" s="58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12806.575654710108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0.23</v>
      </c>
      <c r="E70" s="7" t="s">
        <v>14</v>
      </c>
      <c r="F70" s="11">
        <f>B70*D70</f>
        <v>760.7940000000001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1.03</v>
      </c>
      <c r="E73" t="s">
        <v>14</v>
      </c>
      <c r="F73" s="11">
        <f>B73*D73</f>
        <v>3407.034</v>
      </c>
    </row>
    <row r="74" spans="1:6" ht="12.75">
      <c r="A74" s="4" t="s">
        <v>29</v>
      </c>
      <c r="F74" s="32">
        <f>F70+F73</f>
        <v>4167.828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1.8</v>
      </c>
      <c r="E77" t="s">
        <v>14</v>
      </c>
      <c r="F77" s="11">
        <f>B77*D77</f>
        <v>5954.040000000001</v>
      </c>
    </row>
    <row r="78" spans="1:6" ht="12.75">
      <c r="A78" s="4" t="s">
        <v>31</v>
      </c>
      <c r="F78" s="32">
        <f>SUM(F77)</f>
        <v>5954.040000000001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37241.59363471011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2160.0124308131863</v>
      </c>
      <c r="I81" s="7"/>
    </row>
    <row r="82" spans="1:6" ht="15">
      <c r="A82" s="12" t="s">
        <v>34</v>
      </c>
      <c r="B82" s="12"/>
      <c r="C82" s="12"/>
      <c r="D82" s="12"/>
      <c r="E82" s="12"/>
      <c r="F82" s="43">
        <f>F80+F81</f>
        <v>39401.606065523294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42736</v>
      </c>
      <c r="C84" s="40">
        <v>257972</v>
      </c>
      <c r="D84" s="44">
        <f>F44</f>
        <v>34956.67</v>
      </c>
      <c r="E84" s="44">
        <f>F82</f>
        <v>39401.606065523294</v>
      </c>
      <c r="F84" s="42">
        <f>C84+D84-E84</f>
        <v>253527.0639344767</v>
      </c>
    </row>
    <row r="86" spans="1:6" ht="13.5" thickBot="1">
      <c r="A86" t="s">
        <v>111</v>
      </c>
      <c r="C86" s="56">
        <v>42736</v>
      </c>
      <c r="D86" s="8" t="s">
        <v>112</v>
      </c>
      <c r="E86" s="56">
        <v>42766</v>
      </c>
      <c r="F86" t="s">
        <v>113</v>
      </c>
    </row>
    <row r="87" spans="1:7" ht="13.5" thickBot="1">
      <c r="A87" t="s">
        <v>114</v>
      </c>
      <c r="F87" s="57">
        <f>E84</f>
        <v>39401.606065523294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2016-04-15T06:01:19Z</cp:lastPrinted>
  <dcterms:created xsi:type="dcterms:W3CDTF">2008-08-18T07:30:19Z</dcterms:created>
  <dcterms:modified xsi:type="dcterms:W3CDTF">2017-04-17T12:46:51Z</dcterms:modified>
  <cp:category/>
  <cp:version/>
  <cp:contentType/>
  <cp:contentStatus/>
</cp:coreProperties>
</file>