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<sst xmlns="http://schemas.openxmlformats.org/spreadsheetml/2006/main" count="158" uniqueCount="138">
  <si>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</si>
  <si>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</si>
  <si>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</si>
  <si>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</si>
  <si>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</si>
  <si>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</si>
  <si>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</si>
  <si>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</si>
  <si>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</si>
  <si>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</si>
  <si>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</si>
  <si>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</si>
  <si>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</si>
  <si>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</si>
  <si>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</si>
  <si>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</si>
  <si>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</si>
  <si>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</si>
  <si>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</si>
  <si>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</si>
  <si>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</si>
  <si>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</si>
  <si>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</si>
  <si>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</si>
  <si>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</si>
  <si>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</si>
  <si>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</si>
  <si>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</si>
  <si>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</si>
  <si>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</si>
  <si>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</si>
  <si>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</si>
  <si>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</si>
  <si>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</si>
  <si>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</si>
  <si>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</si>
  <si>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</si>
  <si>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</si>
  <si>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</si>
  <si>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</si>
  <si>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</si>
  <si>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</si>
  <si>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</si>
  <si>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</si>
  <si>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</si>
  <si>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</si>
  <si>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</si>
  <si>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</si>
  <si>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</si>
  <si>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</si>
  <si>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</si>
  <si>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</si>
  <si>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</si>
  <si>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</si>
  <si>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</si>
  <si>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</si>
  <si>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</si>
  <si>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</si>
  <si>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</si>
  <si>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</si>
  <si>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</si>
  <si>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</si>
  <si>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</si>
  <si>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</si>
  <si>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</si>
  <si>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</si>
  <si>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</si>
  <si>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</si>
  <si>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</si>
  <si>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</si>
  <si>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</si>
  <si>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</si>
  <si>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</si>
  <si>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</si>
  <si>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</si>
  <si>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</si>
  <si>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</si>
  <si>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</si>
  <si>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</si>
  <si>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</si>
  <si>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</si>
  <si>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</si>
  <si>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</si>
  <si>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</si>
  <si>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</si>
  <si>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</si>
  <si>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</si>
  <si>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</si>
  <si>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</si>
  <si>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</si>
  <si>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</si>
  <si>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</si>
  <si>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</si>
  <si>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</si>
  <si>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</si>
  <si>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</si>
  <si>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</si>
  <si>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</si>
  <si>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</si>
  <si>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</si>
  <si>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</si>
  <si>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</si>
  <si>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</si>
  <si>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</si>
  <si>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</si>
  <si>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</si>
  <si>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</si>
  <si>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</si>
  <si>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</si>
  <si>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</si>
  <si>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</si>
  <si>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</si>
  <si>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</si>
  <si>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</si>
  <si>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</si>
  <si>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</si>
  <si>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</si>
  <si>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</si>
  <si>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</si>
  <si>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</si>
  <si>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</si>
  <si>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</si>
  <si>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</si>
  <si>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</si>
  <si>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</si>
  <si>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</si>
  <si>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</si>
  <si>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</si>
  <si>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</si>
  <si>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</si>
  <si>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ост.на 01.01</t>
  </si>
  <si>
    <t>2017 г.</t>
  </si>
  <si>
    <t>января</t>
  </si>
  <si>
    <t>за  январь 2017 г.</t>
  </si>
  <si>
    <t>удаление сосулек (работа по договору) 150мп</t>
  </si>
  <si>
    <t>смена ламп (11шт) п-д1,3,4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</si>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</sst>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38" sqref="M38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</v>
      </c>
      <c r="K2" s="5" t="s">
        <v>133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820.209942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28">
        <f>SUM(L6:L19)</f>
        <v>7.91</v>
      </c>
      <c r="M20" s="34">
        <f>SUM(M6:M19)</f>
        <v>1086.743826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134</v>
      </c>
      <c r="L24" s="25"/>
      <c r="M24" s="33">
        <f>150*48.27</f>
        <v>7240.500000000001</v>
      </c>
    </row>
    <row r="25" spans="1:13" ht="12.75">
      <c r="A25" t="s">
        <v>108</v>
      </c>
      <c r="J25" s="20">
        <v>2</v>
      </c>
      <c r="K25" s="20" t="s">
        <v>135</v>
      </c>
      <c r="L25" s="25">
        <f>0.11*7.1</f>
        <v>0.7809999999999999</v>
      </c>
      <c r="M25" s="33">
        <f aca="true" t="shared" si="1" ref="M25:M32">L25*114.3*1.202*1.15</f>
        <v>123.39557108999996</v>
      </c>
    </row>
    <row r="26" spans="1:13" ht="12.75">
      <c r="A26" t="s">
        <v>109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0</v>
      </c>
      <c r="M33" s="34">
        <f>SUM(M24:M32)</f>
        <v>7363.895571090001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11*13.3</f>
        <v>146.3</v>
      </c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39888.83</v>
      </c>
      <c r="J40" s="20">
        <v>4</v>
      </c>
      <c r="K40" s="57"/>
      <c r="L40" s="58"/>
      <c r="M40" s="59"/>
    </row>
    <row r="41" spans="1:13" ht="12.75">
      <c r="A41" t="s">
        <v>7</v>
      </c>
      <c r="F41" s="11">
        <v>34414.24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0.8627538085223356</v>
      </c>
      <c r="J42" s="20">
        <v>6</v>
      </c>
      <c r="K42" s="20"/>
      <c r="L42" s="25"/>
      <c r="M42" s="25"/>
    </row>
    <row r="43" spans="1:13" ht="12.75">
      <c r="A43" t="s">
        <v>128</v>
      </c>
      <c r="F43" s="5">
        <f>6553.57+250+400</f>
        <v>7203.57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41617.81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8025.34532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1.98</v>
      </c>
      <c r="E54" t="s">
        <v>14</v>
      </c>
      <c r="F54" s="11">
        <f>E33*D54</f>
        <v>5631.912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5631.912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165278</v>
      </c>
      <c r="D58">
        <v>228935.4</v>
      </c>
      <c r="E58">
        <v>2844.4</v>
      </c>
      <c r="F58" s="35">
        <f>C58/D58*E58</f>
        <v>2053.490824049055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1086.743826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7363.895571090001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SUM(M37:M60)</f>
        <v>146.3</v>
      </c>
    </row>
    <row r="62" spans="1:6" ht="12.75">
      <c r="A62" t="s">
        <v>22</v>
      </c>
      <c r="F62" s="5">
        <f>M61</f>
        <v>146.3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0.26</v>
      </c>
      <c r="E65" t="s">
        <v>14</v>
      </c>
      <c r="F65" s="11">
        <f>B65*D65</f>
        <v>739.5440000000001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11389.974221139055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0.23</v>
      </c>
      <c r="E70" t="s">
        <v>14</v>
      </c>
      <c r="F70" s="11">
        <f>B70*D70</f>
        <v>654.2120000000001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1.03</v>
      </c>
      <c r="F73" s="11">
        <f>B73*D73</f>
        <v>2929.732</v>
      </c>
    </row>
    <row r="74" spans="1:6" ht="12.75">
      <c r="A74" s="4" t="s">
        <v>28</v>
      </c>
      <c r="B74" s="1"/>
      <c r="F74" s="32">
        <f>F70+F73</f>
        <v>3583.944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1.8</v>
      </c>
      <c r="F77" s="5">
        <f>B77*D77</f>
        <v>5119.92</v>
      </c>
    </row>
    <row r="78" spans="1:6" ht="12.75">
      <c r="A78" s="4" t="s">
        <v>30</v>
      </c>
      <c r="B78" s="1"/>
      <c r="F78" s="8">
        <f>SUM(F77)</f>
        <v>5119.92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33751.09554113905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1957.563541386065</v>
      </c>
      <c r="I81" s="7"/>
    </row>
    <row r="82" spans="1:6" ht="15">
      <c r="A82" s="12" t="s">
        <v>33</v>
      </c>
      <c r="B82" s="12"/>
      <c r="C82" s="12"/>
      <c r="D82" s="12"/>
      <c r="E82" s="12"/>
      <c r="F82" s="42">
        <f>F80+F81</f>
        <v>35708.65908252512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130</v>
      </c>
    </row>
    <row r="84" spans="1:6" ht="12.75">
      <c r="A84" s="13"/>
      <c r="B84" s="39">
        <v>42736</v>
      </c>
      <c r="C84" s="40">
        <v>-212550</v>
      </c>
      <c r="D84" s="43">
        <f>F44</f>
        <v>41617.81</v>
      </c>
      <c r="E84" s="43">
        <f>F82</f>
        <v>35708.65908252512</v>
      </c>
      <c r="F84" s="44">
        <f>C84+D84-E84</f>
        <v>-206640.84908252512</v>
      </c>
    </row>
    <row r="86" spans="1:6" ht="13.5" thickBot="1">
      <c r="A86" t="s">
        <v>113</v>
      </c>
      <c r="C86" s="55">
        <v>42736</v>
      </c>
      <c r="D86" s="8" t="s">
        <v>114</v>
      </c>
      <c r="E86" s="55">
        <v>42766</v>
      </c>
      <c r="F86" t="s">
        <v>115</v>
      </c>
    </row>
    <row r="87" spans="1:7" ht="13.5" thickBot="1">
      <c r="A87" t="s">
        <v>116</v>
      </c>
      <c r="F87" s="56">
        <f>E84</f>
        <v>35708.65908252512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2016-04-15T06:01:53Z</cp:lastPrinted>
  <dcterms:created xsi:type="dcterms:W3CDTF">2008-08-18T07:30:19Z</dcterms:created>
  <dcterms:modified xsi:type="dcterms:W3CDTF">2017-04-17T12:45:25Z</dcterms:modified>
  <cp:category/>
  <cp:version/>
  <cp:contentType/>
  <cp:contentStatus/>
</cp:coreProperties>
</file>