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<sst xmlns="http://schemas.openxmlformats.org/spreadsheetml/2006/main" count="163" uniqueCount="141">
  <si>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</si>
  <si>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</si>
  <si>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</si>
  <si>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</si>
  <si>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</si>
  <si>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</si>
  <si>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</si>
  <si>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</si>
  <si>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</si>
  <si>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</si>
  <si>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</si>
  <si>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</si>
  <si>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</si>
  <si>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</si>
  <si>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</si>
  <si>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</si>
  <si>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</si>
  <si>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</si>
  <si>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</si>
  <si>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</si>
  <si>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</si>
  <si>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</si>
  <si>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</si>
  <si>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</si>
  <si>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</si>
  <si>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</si>
  <si>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</si>
  <si>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</si>
  <si>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</si>
  <si>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</si>
  <si>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</si>
  <si>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</si>
  <si>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</si>
  <si>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</si>
  <si>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</si>
  <si>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</si>
  <si>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</si>
  <si>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</si>
  <si>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</si>
  <si>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</si>
  <si>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</si>
  <si>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</si>
  <si>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</si>
  <si>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</si>
  <si>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</si>
  <si>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</si>
  <si>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</si>
  <si>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</si>
  <si>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</si>
  <si>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</si>
  <si>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</si>
  <si>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</si>
  <si>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</si>
  <si>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</si>
  <si>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</si>
  <si>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</si>
  <si>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</si>
  <si>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</si>
  <si>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</si>
  <si>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</si>
  <si>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</si>
  <si>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</si>
  <si>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</si>
  <si>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</si>
  <si>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</si>
  <si>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</si>
  <si>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</si>
  <si>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</si>
  <si>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</si>
  <si>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</si>
  <si>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</si>
  <si>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</si>
  <si>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</si>
  <si>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</si>
  <si>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</si>
  <si>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</si>
  <si>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</si>
  <si>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</si>
  <si>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</si>
  <si>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</si>
  <si>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</si>
  <si>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</si>
  <si>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</si>
  <si>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</si>
  <si>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</si>
  <si>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</si>
  <si>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</si>
  <si>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</si>
  <si>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</si>
  <si>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</si>
  <si>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</si>
  <si>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</si>
  <si>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</si>
  <si>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</si>
  <si>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</si>
  <si>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</si>
  <si>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</si>
  <si>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</si>
  <si>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</si>
  <si>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</si>
  <si>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</si>
  <si>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</si>
  <si>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</si>
  <si>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</si>
  <si>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</si>
  <si>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</si>
  <si>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</si>
  <si>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</si>
  <si>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</si>
  <si>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</si>
  <si>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</si>
  <si>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</si>
  <si>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</si>
  <si>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</si>
  <si>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</si>
  <si>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</si>
  <si>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</si>
  <si>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</si>
  <si>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</si>
  <si>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</si>
  <si>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</si>
  <si>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</si>
  <si>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</si>
  <si>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</si>
  <si>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</si>
  <si>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</si>
  <si>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</si>
  <si>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</si>
  <si>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</si>
  <si>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</si>
  <si>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</si>
  <si>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</si>
  <si>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</si>
  <si>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</si>
  <si>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</si>
  <si>
    <t>откачка воды из техподполий</t>
  </si>
  <si>
    <t>промывка, опрессовка системы отопления</t>
  </si>
  <si>
    <t>демонтаж, монтаж эл.узла (1шт)</t>
  </si>
  <si>
    <t>смена ламп (3шт) п-д4</t>
  </si>
  <si>
    <t>лампа</t>
  </si>
  <si>
    <t>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</si>
</sst>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42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2" sqref="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3.17</v>
      </c>
      <c r="M6" s="50">
        <f>L6*114.3*1.202</f>
        <v>435.52186199999994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6.15</v>
      </c>
      <c r="M20" s="34">
        <f>SUM(M6:M19)</f>
        <v>844.9398899999999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>
        <v>0.52</v>
      </c>
      <c r="M24" s="33">
        <f>L24*114.3*1.202*1.15</f>
        <v>82.15838279999998</v>
      </c>
    </row>
    <row r="25" spans="1:13" ht="12.75">
      <c r="A25" t="s">
        <v>106</v>
      </c>
      <c r="J25" s="20">
        <v>2</v>
      </c>
      <c r="K25" s="20" t="s">
        <v>136</v>
      </c>
      <c r="L25" s="50">
        <v>103.13</v>
      </c>
      <c r="M25" s="33">
        <f>L25*114.3*1.202*1.15</f>
        <v>16294.219265699998</v>
      </c>
    </row>
    <row r="26" spans="1:13" ht="12.75">
      <c r="A26" t="s">
        <v>107</v>
      </c>
      <c r="J26" s="20">
        <v>3</v>
      </c>
      <c r="K26" s="20" t="s">
        <v>137</v>
      </c>
      <c r="L26" s="58">
        <v>3.12</v>
      </c>
      <c r="M26" s="33">
        <f>L26*114.3*1.202*1.15</f>
        <v>492.95029679999993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138</v>
      </c>
      <c r="L27" s="58">
        <f>0.03*7.1</f>
        <v>0.213</v>
      </c>
      <c r="M27" s="33">
        <f>L27*114.3*1.202*1.15</f>
        <v>33.65333757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8"/>
      <c r="M28" s="33">
        <f aca="true" t="shared" si="1" ref="M28:M36">L28*114.3*1.202*1.15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106.98299999999999</v>
      </c>
      <c r="M37" s="34">
        <f>SUM(M24:M36)</f>
        <v>16902.981282869998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40217.16+7608.05</f>
        <v>47825.21000000001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34187.22+5.83</f>
        <v>34193.05</v>
      </c>
      <c r="J41" s="20">
        <v>1</v>
      </c>
      <c r="K41" s="20" t="s">
        <v>139</v>
      </c>
      <c r="L41" s="25" t="s">
        <v>140</v>
      </c>
      <c r="M41" s="25">
        <f>3*13.6</f>
        <v>40.8</v>
      </c>
    </row>
    <row r="42" spans="2:13" ht="12.75">
      <c r="B42" t="s">
        <v>8</v>
      </c>
      <c r="F42" s="9">
        <f>F41/F40</f>
        <v>0.714958700651811</v>
      </c>
      <c r="J42" s="20">
        <v>2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35343.05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/>
      <c r="L50" s="25"/>
      <c r="M50" s="50"/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7252.45532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5369.088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0.4</v>
      </c>
      <c r="E55" t="s">
        <v>14</v>
      </c>
      <c r="F55" s="5">
        <f>B55*D55</f>
        <v>103.60000000000001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5472.688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161506</v>
      </c>
      <c r="D58">
        <v>228935.4</v>
      </c>
      <c r="E58">
        <v>2796.4</v>
      </c>
      <c r="F58" s="35">
        <f>C58/D58*E58</f>
        <v>1972.7634013787297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844.9398899999999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16902.981282869998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40.8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0.35</v>
      </c>
      <c r="E65" t="s">
        <v>14</v>
      </c>
      <c r="F65" s="11">
        <f>B65*D65</f>
        <v>978.74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20740.22457424873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0.2</v>
      </c>
      <c r="E70" s="7"/>
      <c r="F70" s="46">
        <f>B70*D70</f>
        <v>559.2800000000001</v>
      </c>
      <c r="J70" s="20"/>
      <c r="K70" s="20"/>
      <c r="L70" s="31" t="s">
        <v>64</v>
      </c>
      <c r="M70" s="34">
        <f>SUM(M41:M69)</f>
        <v>40.8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1.2</v>
      </c>
      <c r="E73" t="s">
        <v>14</v>
      </c>
      <c r="F73" s="11">
        <f>B73*D73</f>
        <v>3355.68</v>
      </c>
    </row>
    <row r="74" spans="1:6" ht="12.75">
      <c r="A74" s="4" t="s">
        <v>29</v>
      </c>
      <c r="F74" s="32">
        <f>F70+F73</f>
        <v>3914.96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1.95</v>
      </c>
      <c r="E77" t="s">
        <v>14</v>
      </c>
      <c r="F77" s="11">
        <f>B77*D77</f>
        <v>5452.9800000000005</v>
      </c>
    </row>
    <row r="78" spans="1:6" ht="12.75">
      <c r="A78" s="4" t="s">
        <v>31</v>
      </c>
      <c r="F78" s="32">
        <f>SUM(F77)</f>
        <v>5452.9800000000005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42833.307894248734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2484.331857866426</v>
      </c>
      <c r="I81" s="7"/>
    </row>
    <row r="82" spans="1:9" ht="12.75">
      <c r="A82" s="1"/>
      <c r="B82" s="36" t="s">
        <v>129</v>
      </c>
      <c r="C82" s="49"/>
      <c r="D82" s="1"/>
      <c r="E82" s="59"/>
      <c r="F82" s="60">
        <v>2087.54</v>
      </c>
      <c r="I82" s="7"/>
    </row>
    <row r="83" spans="1:9" ht="12.75">
      <c r="A83" s="1"/>
      <c r="B83" s="36" t="s">
        <v>130</v>
      </c>
      <c r="C83" s="49"/>
      <c r="D83" s="1"/>
      <c r="E83" s="59"/>
      <c r="F83" s="60">
        <v>392.9</v>
      </c>
      <c r="I83" s="7"/>
    </row>
    <row r="84" spans="1:9" ht="12.75">
      <c r="A84" s="1"/>
      <c r="B84" s="36" t="s">
        <v>131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47798.07975211516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42887</v>
      </c>
      <c r="C87" s="40">
        <v>-276915</v>
      </c>
      <c r="D87" s="43">
        <f>F44</f>
        <v>35343.05</v>
      </c>
      <c r="E87" s="43">
        <f>F85</f>
        <v>47798.07975211516</v>
      </c>
      <c r="F87" s="44">
        <f>C87+D87-E87</f>
        <v>-289370.0297521152</v>
      </c>
    </row>
    <row r="89" spans="1:6" ht="13.5" thickBot="1">
      <c r="A89" t="s">
        <v>111</v>
      </c>
      <c r="C89" s="55">
        <v>42856</v>
      </c>
      <c r="D89" s="8" t="s">
        <v>112</v>
      </c>
      <c r="E89" s="55">
        <v>42886</v>
      </c>
      <c r="F89" t="s">
        <v>113</v>
      </c>
    </row>
    <row r="90" spans="1:7" ht="13.5" thickBot="1">
      <c r="A90" t="s">
        <v>114</v>
      </c>
      <c r="F90" s="56">
        <f>E87</f>
        <v>47798.07975211516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2017-08-21T12:42:27Z</cp:lastPrinted>
  <dcterms:created xsi:type="dcterms:W3CDTF">2008-08-18T07:30:19Z</dcterms:created>
  <dcterms:modified xsi:type="dcterms:W3CDTF">2017-09-12T12:31:15Z</dcterms:modified>
  <cp:category/>
  <cp:version/>
  <cp:contentType/>
  <cp:contentStatus/>
</cp:coreProperties>
</file>