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<sst xmlns="http://schemas.openxmlformats.org/spreadsheetml/2006/main" count="159" uniqueCount="136">
  <si>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</si>
  <si>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</si>
  <si>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</si>
  <si>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</si>
  <si>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</si>
  <si>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</si>
  <si>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</si>
  <si>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</si>
  <si>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</si>
  <si>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</si>
  <si>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</si>
  <si>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</si>
  <si>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</si>
  <si>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</si>
  <si>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</si>
  <si>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</si>
  <si>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</si>
  <si>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</si>
  <si>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</si>
  <si>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</si>
  <si>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</si>
  <si>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</si>
  <si>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</si>
  <si>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</si>
  <si>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</si>
  <si>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</si>
  <si>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</si>
  <si>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</si>
  <si>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</si>
  <si>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</si>
  <si>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</si>
  <si>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</si>
  <si>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</si>
  <si>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</si>
  <si>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</si>
  <si>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</si>
  <si>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</si>
  <si>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</si>
  <si>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</si>
  <si>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</si>
  <si>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</si>
  <si>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</si>
  <si>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</si>
  <si>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</si>
  <si>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</si>
  <si>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</si>
  <si>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</si>
  <si>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</si>
  <si>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</si>
  <si>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</si>
  <si>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</si>
  <si>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</si>
  <si>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</si>
  <si>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</si>
  <si>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</si>
  <si>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</si>
  <si>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</si>
  <si>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</si>
  <si>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</si>
  <si>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</si>
  <si>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</si>
  <si>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</si>
  <si>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</si>
  <si>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</si>
  <si>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</si>
  <si>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</si>
  <si>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</si>
  <si>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</si>
  <si>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</si>
  <si>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</si>
  <si>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</si>
  <si>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</si>
  <si>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</si>
  <si>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</si>
  <si>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</si>
  <si>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</si>
  <si>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</si>
  <si>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</si>
  <si>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</si>
  <si>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</si>
  <si>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</si>
  <si>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</si>
  <si>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</si>
  <si>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</si>
  <si>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</si>
  <si>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</si>
  <si>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</si>
  <si>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</si>
  <si>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</si>
  <si>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</si>
  <si>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</si>
  <si>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</si>
  <si>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</si>
  <si>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</si>
  <si>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</si>
  <si>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</si>
  <si>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</si>
  <si>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</si>
  <si>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</si>
  <si>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</si>
  <si>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</si>
  <si>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</si>
  <si>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</si>
  <si>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</si>
  <si>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</si>
  <si>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</si>
  <si>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</si>
  <si>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</si>
  <si>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</si>
  <si>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</si>
  <si>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</si>
  <si>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11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</si>
  <si>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</si>
  <si>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</si>
  <si>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</si>
  <si>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</si>
  <si>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</si>
  <si>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</si>
  <si>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</si>
  <si>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</si>
  <si>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</si>
  <si>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</si>
  <si>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</si>
  <si>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</si>
  <si>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</si>
  <si>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</si>
  <si>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</si>
  <si>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(Спарк,ростелеком,эр-телеком)</t>
  </si>
  <si>
    <t>директора: Падуна Э.В. Действующего на основании _Устава__________________</t>
  </si>
  <si>
    <t>2017 г.</t>
  </si>
  <si>
    <t>февраля</t>
  </si>
  <si>
    <t>за  февраль 2017 г.</t>
  </si>
  <si>
    <t>ост.на 01.03</t>
  </si>
  <si>
    <t xml:space="preserve">смена ламп  (4шт) </t>
  </si>
  <si>
    <t>лампа</t>
  </si>
  <si>
    <t>4шт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</si>
</sst>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175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0" fillId="0" borderId="0" xfId="0" applyFont="1" applyAlignment="1">
      <alignment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80" zoomScaleNormal="80" zoomScalePageLayoutView="0" workbookViewId="0" topLeftCell="A13">
      <selection activeCell="K41" sqref="K41:M45"/>
    </sheetView>
  </sheetViews>
  <sheetFormatPr defaultColWidth="9.00390625" defaultRowHeight="12.75"/>
  <cols>
    <col min="1" max="1" width="15.625" style="0" customWidth="1"/>
    <col min="3" max="3" width="10.625" style="0" customWidth="1"/>
    <col min="4" max="4" width="11.125" style="0" customWidth="1"/>
    <col min="5" max="5" width="10.875" style="0" customWidth="1"/>
    <col min="6" max="6" width="10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2</v>
      </c>
      <c r="K1" t="s">
        <v>66</v>
      </c>
    </row>
    <row r="2" spans="1:11" ht="12.75">
      <c r="A2" t="s">
        <v>86</v>
      </c>
      <c r="K2" s="5" t="s">
        <v>131</v>
      </c>
    </row>
    <row r="3" spans="1:13" ht="12.75">
      <c r="A3" t="s">
        <v>87</v>
      </c>
      <c r="J3" s="14" t="s">
        <v>35</v>
      </c>
      <c r="K3" s="61" t="s">
        <v>60</v>
      </c>
      <c r="L3" s="22" t="s">
        <v>38</v>
      </c>
      <c r="M3" s="22" t="s">
        <v>41</v>
      </c>
    </row>
    <row r="4" spans="5:13" ht="12.75">
      <c r="E4" s="8">
        <v>28</v>
      </c>
      <c r="F4" s="8" t="s">
        <v>130</v>
      </c>
      <c r="G4" s="8" t="s">
        <v>129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0</v>
      </c>
      <c r="M6" s="48">
        <f>L6*114.3*1.202</f>
        <v>0</v>
      </c>
    </row>
    <row r="7" spans="10:13" ht="12.75">
      <c r="J7" s="14">
        <v>2</v>
      </c>
      <c r="K7" s="14" t="s">
        <v>43</v>
      </c>
      <c r="L7" s="14"/>
      <c r="M7" s="48">
        <f aca="true" t="shared" si="0" ref="M7:M19">L7*114.3*1.202</f>
        <v>0</v>
      </c>
    </row>
    <row r="8" spans="1:13" ht="12.75">
      <c r="A8" t="s">
        <v>91</v>
      </c>
      <c r="J8" s="15"/>
      <c r="K8" s="15" t="s">
        <v>44</v>
      </c>
      <c r="L8" s="21"/>
      <c r="M8" s="48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2.72</v>
      </c>
      <c r="M11" s="48">
        <f t="shared" si="0"/>
        <v>373.696992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8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0</v>
      </c>
      <c r="M13" s="48">
        <f t="shared" si="0"/>
        <v>0</v>
      </c>
    </row>
    <row r="14" spans="1:13" ht="12.75">
      <c r="A14" t="s">
        <v>97</v>
      </c>
      <c r="J14" s="20">
        <v>5</v>
      </c>
      <c r="K14" s="19" t="s">
        <v>49</v>
      </c>
      <c r="L14" s="25">
        <v>7.29</v>
      </c>
      <c r="M14" s="48">
        <f t="shared" si="0"/>
        <v>1001.5628939999999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8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8">
        <f t="shared" si="0"/>
        <v>148.379688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8">
        <f t="shared" si="0"/>
        <v>68.6943</v>
      </c>
    </row>
    <row r="20" spans="1:13" ht="12.75">
      <c r="A20" t="s">
        <v>128</v>
      </c>
      <c r="J20" s="20"/>
      <c r="K20" s="27" t="s">
        <v>57</v>
      </c>
      <c r="L20" s="28">
        <f>SUM(L6:L19)</f>
        <v>11.59</v>
      </c>
      <c r="M20" s="33">
        <f>SUM(M6:M19)</f>
        <v>1592.333874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133</v>
      </c>
      <c r="L24" s="48">
        <f>0.04*7.1</f>
        <v>0.284</v>
      </c>
      <c r="M24" s="32">
        <f>L24*114.3*1.202*1.15</f>
        <v>44.87111675999999</v>
      </c>
    </row>
    <row r="25" spans="1:13" ht="12.75">
      <c r="A25" t="s">
        <v>107</v>
      </c>
      <c r="J25" s="20">
        <v>2</v>
      </c>
      <c r="K25" s="20"/>
      <c r="L25" s="48"/>
      <c r="M25" s="32">
        <f aca="true" t="shared" si="1" ref="M25:M35">L25*114.3*1.202*1.15</f>
        <v>0</v>
      </c>
    </row>
    <row r="26" spans="1:13" ht="12.75">
      <c r="A26" t="s">
        <v>108</v>
      </c>
      <c r="J26" s="20">
        <v>3</v>
      </c>
      <c r="K26" s="20"/>
      <c r="L26" s="25"/>
      <c r="M26" s="32">
        <f t="shared" si="1"/>
        <v>0</v>
      </c>
    </row>
    <row r="27" spans="1:13" ht="12.75">
      <c r="A27" s="58" t="s">
        <v>109</v>
      </c>
      <c r="B27" s="58"/>
      <c r="C27" s="58"/>
      <c r="D27" s="58"/>
      <c r="E27" s="58"/>
      <c r="F27" s="58"/>
      <c r="G27" s="58"/>
      <c r="H27" s="58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41"/>
      <c r="L30" s="42"/>
      <c r="M30" s="32">
        <f t="shared" si="1"/>
        <v>0</v>
      </c>
    </row>
    <row r="31" spans="10:13" ht="12.75">
      <c r="J31" s="20">
        <v>8</v>
      </c>
      <c r="K31" s="41"/>
      <c r="L31" s="42"/>
      <c r="M31" s="32">
        <f t="shared" si="1"/>
        <v>0</v>
      </c>
    </row>
    <row r="32" spans="1:13" ht="12.75">
      <c r="A32" t="s">
        <v>1</v>
      </c>
      <c r="E32">
        <v>2641.1</v>
      </c>
      <c r="F32" t="s">
        <v>65</v>
      </c>
      <c r="J32" s="20">
        <v>9</v>
      </c>
      <c r="K32" s="41"/>
      <c r="L32" s="42"/>
      <c r="M32" s="32">
        <f t="shared" si="1"/>
        <v>0</v>
      </c>
    </row>
    <row r="33" spans="1:13" ht="12.75">
      <c r="A33" t="s">
        <v>2</v>
      </c>
      <c r="E33">
        <v>679.4</v>
      </c>
      <c r="F33" t="s">
        <v>65</v>
      </c>
      <c r="J33" s="20">
        <v>10</v>
      </c>
      <c r="K33" s="41"/>
      <c r="L33" s="42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272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/>
      <c r="K36" s="29" t="s">
        <v>57</v>
      </c>
      <c r="L36" s="28">
        <f>SUM(L24:L35)</f>
        <v>0.284</v>
      </c>
      <c r="M36" s="33">
        <f>SUM(M24:M35)</f>
        <v>44.87111675999999</v>
      </c>
    </row>
    <row r="37" spans="2:11" ht="12.75">
      <c r="B37" s="1" t="s">
        <v>5</v>
      </c>
      <c r="C37" s="1"/>
      <c r="K37" s="1" t="s">
        <v>61</v>
      </c>
    </row>
    <row r="38" spans="10:13" ht="12.75">
      <c r="J38" s="22" t="s">
        <v>35</v>
      </c>
      <c r="K38" s="22"/>
      <c r="L38" s="22" t="s">
        <v>62</v>
      </c>
      <c r="M38" s="22" t="s">
        <v>41</v>
      </c>
    </row>
    <row r="39" spans="1:13" ht="12.75">
      <c r="A39" s="2" t="s">
        <v>6</v>
      </c>
      <c r="F39" s="11">
        <v>36041.49</v>
      </c>
      <c r="J39" s="23" t="s">
        <v>36</v>
      </c>
      <c r="K39" s="23" t="s">
        <v>37</v>
      </c>
      <c r="L39" s="23"/>
      <c r="M39" s="23" t="s">
        <v>63</v>
      </c>
    </row>
    <row r="40" spans="1:13" ht="12.75">
      <c r="A40" t="s">
        <v>7</v>
      </c>
      <c r="F40" s="5">
        <v>29128.28</v>
      </c>
      <c r="J40" s="20">
        <v>1</v>
      </c>
      <c r="K40" s="20" t="s">
        <v>134</v>
      </c>
      <c r="L40" s="25" t="s">
        <v>135</v>
      </c>
      <c r="M40" s="25">
        <f>4*13.3</f>
        <v>53.2</v>
      </c>
    </row>
    <row r="41" spans="2:13" ht="12.75">
      <c r="B41" t="s">
        <v>8</v>
      </c>
      <c r="F41" s="9">
        <f>F40/F39</f>
        <v>0.8081874528494799</v>
      </c>
      <c r="J41" s="20">
        <v>2</v>
      </c>
      <c r="K41" s="20"/>
      <c r="L41" s="25"/>
      <c r="M41" s="25"/>
    </row>
    <row r="42" spans="1:13" ht="12.75">
      <c r="A42" t="s">
        <v>127</v>
      </c>
      <c r="F42" s="5">
        <f>250+400+400</f>
        <v>1050</v>
      </c>
      <c r="J42" s="20">
        <v>3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30178.28</v>
      </c>
      <c r="J43" s="20">
        <v>4</v>
      </c>
      <c r="K43" s="20"/>
      <c r="L43" s="25"/>
      <c r="M43" s="25"/>
    </row>
    <row r="44" spans="10:13" ht="12.75">
      <c r="J44" s="20">
        <v>5</v>
      </c>
      <c r="K44" s="20"/>
      <c r="L44" s="25"/>
      <c r="M44" s="25"/>
    </row>
    <row r="45" spans="2:13" ht="12.75">
      <c r="B45" s="1" t="s">
        <v>10</v>
      </c>
      <c r="C45" s="1"/>
      <c r="J45" s="20">
        <v>6</v>
      </c>
      <c r="K45" s="20"/>
      <c r="L45" s="25"/>
      <c r="M45" s="25"/>
    </row>
    <row r="46" spans="10:13" ht="12.75">
      <c r="J46" s="20">
        <v>7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v>5200.15</v>
      </c>
      <c r="J48" s="20">
        <v>9</v>
      </c>
      <c r="K48" s="20"/>
      <c r="L48" s="25"/>
      <c r="M48" s="25"/>
    </row>
    <row r="49" spans="1:13" ht="12.75">
      <c r="A49" s="6" t="s">
        <v>15</v>
      </c>
      <c r="D49" s="47"/>
      <c r="E49" s="47"/>
      <c r="F49" s="46">
        <v>0</v>
      </c>
      <c r="J49" s="20">
        <v>10</v>
      </c>
      <c r="K49" s="20"/>
      <c r="L49" s="25"/>
      <c r="M49" s="25"/>
    </row>
    <row r="50" spans="1:13" ht="12.75">
      <c r="A50" s="6" t="s">
        <v>83</v>
      </c>
      <c r="C50" s="53"/>
      <c r="D50" s="53"/>
      <c r="E50" s="56">
        <v>0</v>
      </c>
      <c r="F50" s="57">
        <f>E50*E32</f>
        <v>0</v>
      </c>
      <c r="J50" s="20">
        <v>11</v>
      </c>
      <c r="K50" s="20"/>
      <c r="L50" s="25"/>
      <c r="M50" s="25"/>
    </row>
    <row r="51" spans="1:13" ht="12.75">
      <c r="A51" s="4" t="s">
        <v>33</v>
      </c>
      <c r="F51" s="31">
        <f>F48+F49+F50</f>
        <v>5200.15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74</v>
      </c>
      <c r="C53" s="13"/>
      <c r="D53" s="46">
        <v>1.78</v>
      </c>
      <c r="E53" s="13" t="s">
        <v>14</v>
      </c>
      <c r="F53" s="11">
        <f>E32*D53</f>
        <v>4701.158</v>
      </c>
      <c r="J53" s="20">
        <v>14</v>
      </c>
      <c r="K53" s="20"/>
      <c r="L53" s="25"/>
      <c r="M53" s="25"/>
    </row>
    <row r="54" spans="1:13" ht="12.75">
      <c r="A54" t="s">
        <v>78</v>
      </c>
      <c r="B54">
        <v>679.4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4701.158</v>
      </c>
      <c r="J55" s="20">
        <v>16</v>
      </c>
      <c r="K55" s="20"/>
      <c r="L55" s="25"/>
      <c r="M55" s="25"/>
    </row>
    <row r="56" spans="1:13" ht="12.75">
      <c r="A56" s="4" t="s">
        <v>18</v>
      </c>
      <c r="B56" s="4"/>
      <c r="J56" s="20">
        <v>17</v>
      </c>
      <c r="K56" s="20"/>
      <c r="L56" s="25"/>
      <c r="M56" s="25"/>
    </row>
    <row r="57" spans="1:13" ht="12.75">
      <c r="A57" t="s">
        <v>19</v>
      </c>
      <c r="C57" s="55">
        <v>150190</v>
      </c>
      <c r="D57">
        <v>228935.4</v>
      </c>
      <c r="E57">
        <v>2641.1</v>
      </c>
      <c r="F57" s="34">
        <f>C57/D57*E57</f>
        <v>1732.6582476978224</v>
      </c>
      <c r="J57" s="20">
        <v>18</v>
      </c>
      <c r="K57" s="20"/>
      <c r="L57" s="25"/>
      <c r="M57" s="25"/>
    </row>
    <row r="58" spans="1:13" ht="12.75">
      <c r="A58" t="s">
        <v>20</v>
      </c>
      <c r="F58" s="34">
        <f>M20</f>
        <v>1592.333874</v>
      </c>
      <c r="J58" s="20">
        <v>19</v>
      </c>
      <c r="K58" s="20"/>
      <c r="L58" s="25"/>
      <c r="M58" s="25"/>
    </row>
    <row r="59" spans="1:13" ht="12.75">
      <c r="A59" t="s">
        <v>21</v>
      </c>
      <c r="F59" s="11">
        <f>M36</f>
        <v>44.87111675999999</v>
      </c>
      <c r="J59" s="20">
        <v>20</v>
      </c>
      <c r="K59" s="20"/>
      <c r="L59" s="25"/>
      <c r="M59" s="25"/>
    </row>
    <row r="60" spans="1:13" ht="12.75">
      <c r="A60" t="s">
        <v>71</v>
      </c>
      <c r="F60" s="5">
        <v>0</v>
      </c>
      <c r="J60" s="20"/>
      <c r="K60" s="20"/>
      <c r="L60" s="30" t="s">
        <v>64</v>
      </c>
      <c r="M60" s="33">
        <f>SUM(M40:M59)</f>
        <v>53.2</v>
      </c>
    </row>
    <row r="61" spans="1:6" ht="12.75">
      <c r="A61" t="s">
        <v>22</v>
      </c>
      <c r="F61" s="11">
        <f>M60</f>
        <v>53.2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2641.1</v>
      </c>
      <c r="C64" t="s">
        <v>13</v>
      </c>
      <c r="D64" s="11">
        <v>0.24</v>
      </c>
      <c r="E64" t="s">
        <v>14</v>
      </c>
      <c r="F64" s="11">
        <f>B64*D64</f>
        <v>633.8639999999999</v>
      </c>
    </row>
    <row r="65" spans="1:6" ht="12.75">
      <c r="A65" s="50" t="s">
        <v>82</v>
      </c>
      <c r="B65" s="50"/>
      <c r="C65" s="50"/>
      <c r="D65" s="54"/>
      <c r="E65" s="50"/>
      <c r="F65" s="54">
        <v>0</v>
      </c>
    </row>
    <row r="66" spans="1:6" ht="12.75">
      <c r="A66" s="50" t="s">
        <v>84</v>
      </c>
      <c r="B66" s="50"/>
      <c r="C66" s="50"/>
      <c r="D66" s="54">
        <v>0</v>
      </c>
      <c r="E66" s="50"/>
      <c r="F66" s="54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4056.927238457822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2641.1</v>
      </c>
      <c r="C69" t="s">
        <v>65</v>
      </c>
      <c r="D69" s="5">
        <v>0.27</v>
      </c>
      <c r="E69" t="s">
        <v>14</v>
      </c>
      <c r="F69" s="11">
        <f>B69*D69</f>
        <v>713.097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2641.1</v>
      </c>
      <c r="C72" t="s">
        <v>13</v>
      </c>
      <c r="D72" s="11">
        <v>0.88</v>
      </c>
      <c r="E72" t="s">
        <v>14</v>
      </c>
      <c r="F72" s="11">
        <f>B72*D72</f>
        <v>2324.168</v>
      </c>
    </row>
    <row r="73" spans="1:6" ht="12.75">
      <c r="A73" s="4" t="s">
        <v>29</v>
      </c>
      <c r="F73" s="31">
        <f>F69+F72</f>
        <v>3037.2650000000003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2641.1</v>
      </c>
      <c r="C76" t="s">
        <v>13</v>
      </c>
      <c r="D76" s="11">
        <v>1.9</v>
      </c>
      <c r="E76" t="s">
        <v>14</v>
      </c>
      <c r="F76" s="11">
        <f>B76*D76</f>
        <v>5018.089999999999</v>
      </c>
    </row>
    <row r="77" spans="1:6" ht="12.75">
      <c r="A77" s="4" t="s">
        <v>31</v>
      </c>
      <c r="F77" s="31">
        <f>SUM(F76)</f>
        <v>5018.089999999999</v>
      </c>
    </row>
    <row r="78" spans="1:6" ht="12.75">
      <c r="A78" s="49" t="s">
        <v>77</v>
      </c>
      <c r="B78" s="50"/>
      <c r="C78" s="50"/>
      <c r="D78" s="51">
        <v>0</v>
      </c>
      <c r="E78" s="50"/>
      <c r="F78" s="52">
        <f>D78*E32</f>
        <v>0</v>
      </c>
    </row>
    <row r="79" spans="1:6" ht="12.75">
      <c r="A79" s="1" t="s">
        <v>32</v>
      </c>
      <c r="B79" s="1"/>
      <c r="F79" s="31">
        <f>F51+F55+F67+F73+F77+F78</f>
        <v>22013.590238457822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1276.7882338305535</v>
      </c>
    </row>
    <row r="81" spans="1:6" ht="15">
      <c r="A81" s="12" t="s">
        <v>34</v>
      </c>
      <c r="B81" s="12"/>
      <c r="C81" s="12"/>
      <c r="D81" s="12"/>
      <c r="E81" s="12"/>
      <c r="F81" s="43">
        <f>F79+F80</f>
        <v>23290.378472288376</v>
      </c>
    </row>
    <row r="82" spans="2:9" ht="12.75">
      <c r="B82" s="36" t="s">
        <v>67</v>
      </c>
      <c r="C82" s="37" t="s">
        <v>68</v>
      </c>
      <c r="D82" s="22" t="s">
        <v>69</v>
      </c>
      <c r="E82" s="22" t="s">
        <v>70</v>
      </c>
      <c r="F82" s="40" t="s">
        <v>132</v>
      </c>
      <c r="I82" s="7"/>
    </row>
    <row r="83" spans="1:6" ht="12.75">
      <c r="A83" s="13"/>
      <c r="B83" s="38">
        <v>42767</v>
      </c>
      <c r="C83" s="39">
        <v>84759</v>
      </c>
      <c r="D83" s="44">
        <f>F43</f>
        <v>30178.28</v>
      </c>
      <c r="E83" s="44">
        <f>F81</f>
        <v>23290.378472288376</v>
      </c>
      <c r="F83" s="45">
        <f>C83+D83-E83</f>
        <v>91646.90152771163</v>
      </c>
    </row>
    <row r="85" spans="1:6" ht="13.5" thickBot="1">
      <c r="A85" t="s">
        <v>112</v>
      </c>
      <c r="C85" s="59">
        <v>42767</v>
      </c>
      <c r="D85" s="8" t="s">
        <v>113</v>
      </c>
      <c r="E85" s="59">
        <v>42794</v>
      </c>
      <c r="F85" t="s">
        <v>114</v>
      </c>
    </row>
    <row r="86" spans="1:7" ht="13.5" thickBot="1">
      <c r="A86" t="s">
        <v>115</v>
      </c>
      <c r="F86" s="60">
        <f>E83</f>
        <v>23290.378472288376</v>
      </c>
      <c r="G86" t="s">
        <v>14</v>
      </c>
    </row>
    <row r="87" ht="12.75">
      <c r="A87" t="s">
        <v>116</v>
      </c>
    </row>
    <row r="88" ht="12.75">
      <c r="A88" t="s">
        <v>117</v>
      </c>
    </row>
    <row r="89" ht="12.75">
      <c r="A89" t="s">
        <v>118</v>
      </c>
    </row>
    <row r="90" ht="12.75">
      <c r="A90" t="s">
        <v>119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5" ht="12.75">
      <c r="B95" t="s">
        <v>123</v>
      </c>
    </row>
    <row r="97" ht="12.75">
      <c r="A97" t="s">
        <v>124</v>
      </c>
    </row>
    <row r="100" ht="12.75">
      <c r="A100" t="s">
        <v>125</v>
      </c>
    </row>
    <row r="103" ht="12.75">
      <c r="A103" t="s">
        <v>126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2017-01-21T08:24:51Z</cp:lastPrinted>
  <dcterms:created xsi:type="dcterms:W3CDTF">2008-08-18T07:30:19Z</dcterms:created>
  <dcterms:modified xsi:type="dcterms:W3CDTF">2017-06-21T13:35:57Z</dcterms:modified>
  <cp:category/>
  <cp:version/>
  <cp:contentType/>
  <cp:contentStatus/>
</cp:coreProperties>
</file>