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<sst xmlns="http://schemas.openxmlformats.org/spreadsheetml/2006/main" count="155" uniqueCount="132">
  <si>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</si>
  <si>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</si>
  <si>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</si>
  <si>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</si>
  <si>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</si>
  <si>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</si>
  <si>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</si>
  <si>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</si>
  <si>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</si>
  <si>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</si>
  <si>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</si>
  <si>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</si>
  <si>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</si>
  <si>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</si>
  <si>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</si>
  <si>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</si>
  <si>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</si>
  <si>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</si>
  <si>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</si>
  <si>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</si>
  <si>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</si>
  <si>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</si>
  <si>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</si>
  <si>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</si>
  <si>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</si>
  <si>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</si>
  <si>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</si>
  <si>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</si>
  <si>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</si>
  <si>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</si>
  <si>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</si>
  <si>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</si>
  <si>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</si>
  <si>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</si>
  <si>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</si>
  <si>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</si>
  <si>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</si>
  <si>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</si>
  <si>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</si>
  <si>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</si>
  <si>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</si>
  <si>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</si>
  <si>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</si>
  <si>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</si>
  <si>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</si>
  <si>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</si>
  <si>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</si>
  <si>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</si>
  <si>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</si>
  <si>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</si>
  <si>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</si>
  <si>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</si>
  <si>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</si>
  <si>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</si>
  <si>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</si>
  <si>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</si>
  <si>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</si>
  <si>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</si>
  <si>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</si>
  <si>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</si>
  <si>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</si>
  <si>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</si>
  <si>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</si>
  <si>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</si>
  <si>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</si>
  <si>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</si>
  <si>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</si>
  <si>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</si>
  <si>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</si>
  <si>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</si>
  <si>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</si>
  <si>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</si>
  <si>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</si>
  <si>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</si>
  <si>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</si>
  <si>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</si>
  <si>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</si>
  <si>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</si>
  <si>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</si>
  <si>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</si>
  <si>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</si>
  <si>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</si>
  <si>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</si>
  <si>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</si>
  <si>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</si>
  <si>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</si>
  <si>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</si>
  <si>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</si>
  <si>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</si>
  <si>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</si>
  <si>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</si>
  <si>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</si>
  <si>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</si>
  <si>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</si>
  <si>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</si>
  <si>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</si>
  <si>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</si>
  <si>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</si>
  <si>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</si>
  <si>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</si>
  <si>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</si>
  <si>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</si>
  <si>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</si>
  <si>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</si>
  <si>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</si>
  <si>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</si>
  <si>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</si>
  <si>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</si>
  <si>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</si>
  <si>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</si>
  <si>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</si>
  <si>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</si>
  <si>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</si>
  <si>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</si>
  <si>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</si>
  <si>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</si>
  <si>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</si>
  <si>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</si>
  <si>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</si>
  <si>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</si>
  <si>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</si>
  <si>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</si>
  <si>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</si>
  <si>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</si>
  <si>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</si>
  <si>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</si>
  <si>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</si>
  <si>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</si>
  <si>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2017 г.</t>
  </si>
  <si>
    <t>ост.на 01.05</t>
  </si>
  <si>
    <t>апреля</t>
  </si>
  <si>
    <t>за  апрель 2017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</si>
</sst>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4">
      <selection activeCell="L17" sqref="L1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4</v>
      </c>
      <c r="K2" s="5" t="s">
        <v>131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130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L6*114.3*1.202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9">
        <f t="shared" si="0"/>
        <v>752.889528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126.397512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2.74</v>
      </c>
      <c r="M16" s="49">
        <f t="shared" si="0"/>
        <v>376.444764</v>
      </c>
    </row>
    <row r="17" spans="5:13" ht="12.75">
      <c r="E17" t="s">
        <v>99</v>
      </c>
      <c r="J17" s="15" t="s">
        <v>53</v>
      </c>
      <c r="K17" s="26" t="s">
        <v>81</v>
      </c>
      <c r="L17" s="21">
        <v>8</v>
      </c>
      <c r="M17" s="49">
        <f t="shared" si="0"/>
        <v>1099.1088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197.83958399999997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19.080000000000002</v>
      </c>
      <c r="M20" s="34">
        <f>SUM(M6:M19)</f>
        <v>2621.374488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49"/>
      <c r="M24" s="33">
        <f aca="true" t="shared" si="1" ref="M24:M31">L24*114.3*1.202*1.15</f>
        <v>0</v>
      </c>
    </row>
    <row r="25" spans="1:13" ht="12.75">
      <c r="A25" t="s">
        <v>106</v>
      </c>
      <c r="J25" s="20">
        <v>2</v>
      </c>
      <c r="K25" s="20"/>
      <c r="L25" s="49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20">
        <v>4</v>
      </c>
      <c r="K27" s="52"/>
      <c r="L27" s="53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30" t="s">
        <v>57</v>
      </c>
      <c r="L32" s="28">
        <f>SUM(L24:L31)</f>
        <v>0</v>
      </c>
      <c r="M32" s="34">
        <f>SUM(M24:M31)</f>
        <v>0</v>
      </c>
    </row>
    <row r="33" spans="1:11" ht="12.75">
      <c r="A33" t="s">
        <v>1</v>
      </c>
      <c r="E33">
        <v>3307.8</v>
      </c>
      <c r="F33" t="s">
        <v>65</v>
      </c>
      <c r="K33" s="1" t="s">
        <v>61</v>
      </c>
    </row>
    <row r="34" spans="1:13" ht="12.75">
      <c r="A34" t="s">
        <v>2</v>
      </c>
      <c r="E34">
        <v>230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332.1</v>
      </c>
      <c r="F36" t="s">
        <v>65</v>
      </c>
      <c r="J36" s="20">
        <v>1</v>
      </c>
      <c r="K36" s="20"/>
      <c r="L36" s="25"/>
      <c r="M36" s="25"/>
    </row>
    <row r="37" spans="10:13" ht="12.75">
      <c r="J37" s="20">
        <v>2</v>
      </c>
      <c r="K37" s="20"/>
      <c r="L37" s="25"/>
      <c r="M37" s="25"/>
    </row>
    <row r="38" spans="2:13" ht="12.75">
      <c r="B38" s="1" t="s">
        <v>5</v>
      </c>
      <c r="C38" s="1"/>
      <c r="J38" s="20">
        <v>3</v>
      </c>
      <c r="K38" s="20"/>
      <c r="L38" s="25"/>
      <c r="M38" s="25"/>
    </row>
    <row r="39" spans="10:13" ht="12.75">
      <c r="J39" s="20">
        <v>4</v>
      </c>
      <c r="K39" s="20"/>
      <c r="L39" s="25"/>
      <c r="M39" s="25"/>
    </row>
    <row r="40" spans="1:13" ht="12.75">
      <c r="A40" s="2" t="s">
        <v>6</v>
      </c>
      <c r="F40" s="11">
        <v>46841.8</v>
      </c>
      <c r="J40" s="20">
        <v>5</v>
      </c>
      <c r="K40" s="20"/>
      <c r="L40" s="25"/>
      <c r="M40" s="25"/>
    </row>
    <row r="41" spans="1:13" ht="12.75">
      <c r="A41" t="s">
        <v>7</v>
      </c>
      <c r="F41" s="5">
        <v>38921.58</v>
      </c>
      <c r="J41" s="20">
        <v>6</v>
      </c>
      <c r="K41" s="20"/>
      <c r="L41" s="25"/>
      <c r="M41" s="25"/>
    </row>
    <row r="42" spans="2:13" ht="12.75">
      <c r="B42" t="s">
        <v>8</v>
      </c>
      <c r="F42" s="9">
        <f>F41/F40</f>
        <v>0.8309155497867289</v>
      </c>
      <c r="J42" s="20">
        <v>7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8</v>
      </c>
      <c r="K43" s="20"/>
      <c r="L43" s="25"/>
      <c r="M43" s="49"/>
    </row>
    <row r="44" spans="1:13" ht="12.75">
      <c r="A44" s="3" t="s">
        <v>9</v>
      </c>
      <c r="B44" s="3"/>
      <c r="C44" s="3"/>
      <c r="D44" s="3"/>
      <c r="E44" s="1"/>
      <c r="F44" s="8">
        <f>F41+F43</f>
        <v>39971.58</v>
      </c>
      <c r="J44" s="20">
        <v>9</v>
      </c>
      <c r="K44" s="20"/>
      <c r="L44" s="25"/>
      <c r="M44" s="25"/>
    </row>
    <row r="45" spans="10:13" ht="12.75">
      <c r="J45" s="20">
        <v>10</v>
      </c>
      <c r="K45" s="20"/>
      <c r="L45" s="25"/>
      <c r="M45" s="25"/>
    </row>
    <row r="46" spans="2:13" ht="12.75">
      <c r="B46" s="1" t="s">
        <v>10</v>
      </c>
      <c r="C46" s="1"/>
      <c r="J46" s="20">
        <v>11</v>
      </c>
      <c r="K46" s="20"/>
      <c r="L46" s="25"/>
      <c r="M46" s="25"/>
    </row>
    <row r="47" spans="10:13" ht="12.75">
      <c r="J47" s="20">
        <v>12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13</v>
      </c>
      <c r="K48" s="20"/>
      <c r="L48" s="25"/>
      <c r="M48" s="25"/>
    </row>
    <row r="49" spans="1:13" ht="12.75">
      <c r="A49" t="s">
        <v>12</v>
      </c>
      <c r="F49" s="11">
        <f>(2800+1392.33)*1.202</f>
        <v>5039.18066</v>
      </c>
      <c r="J49" s="20">
        <v>14</v>
      </c>
      <c r="K49" s="20"/>
      <c r="L49" s="25"/>
      <c r="M49" s="25"/>
    </row>
    <row r="50" spans="1:13" ht="12.75">
      <c r="A50" s="6" t="s">
        <v>15</v>
      </c>
      <c r="F50" s="5">
        <f>(2000+266.66)*1.202</f>
        <v>2724.5253199999997</v>
      </c>
      <c r="J50" s="20">
        <v>15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16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7763.70598</v>
      </c>
      <c r="J52" s="20">
        <v>17</v>
      </c>
      <c r="K52" s="20"/>
      <c r="L52" s="25"/>
      <c r="M52" s="25"/>
    </row>
    <row r="53" spans="1:13" ht="12.75">
      <c r="A53" s="4" t="s">
        <v>16</v>
      </c>
      <c r="J53" s="20">
        <v>18</v>
      </c>
      <c r="K53" s="20"/>
      <c r="L53" s="25"/>
      <c r="M53" s="25"/>
    </row>
    <row r="54" spans="1:13" ht="12.75">
      <c r="A54" t="s">
        <v>74</v>
      </c>
      <c r="D54" s="5">
        <v>1.89</v>
      </c>
      <c r="E54" t="s">
        <v>14</v>
      </c>
      <c r="F54" s="11">
        <f>E33*D54</f>
        <v>6251.742</v>
      </c>
      <c r="J54" s="20">
        <v>19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20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6251.742</v>
      </c>
      <c r="J56" s="20"/>
      <c r="K56" s="20"/>
      <c r="L56" s="31" t="s">
        <v>64</v>
      </c>
      <c r="M56" s="34">
        <f>SUM(M36:M55)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54">
        <v>161163</v>
      </c>
      <c r="D58">
        <v>228935.4</v>
      </c>
      <c r="E58">
        <v>3307.8</v>
      </c>
      <c r="F58" s="35">
        <f>C58/D58*E58</f>
        <v>2328.582523279493</v>
      </c>
    </row>
    <row r="59" spans="1:6" ht="12.75">
      <c r="A59" t="s">
        <v>20</v>
      </c>
      <c r="F59" s="35">
        <f>M20</f>
        <v>2621.374488</v>
      </c>
    </row>
    <row r="60" spans="1:6" ht="12.75">
      <c r="A60" t="s">
        <v>21</v>
      </c>
      <c r="F60" s="11">
        <f>M32</f>
        <v>0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M56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0.44</v>
      </c>
      <c r="E65" t="s">
        <v>14</v>
      </c>
      <c r="F65" s="11">
        <f>B65*D65</f>
        <v>1455.432</v>
      </c>
    </row>
    <row r="66" spans="1:6" ht="12.75">
      <c r="A66" s="54" t="s">
        <v>75</v>
      </c>
      <c r="B66" s="54"/>
      <c r="C66" s="54"/>
      <c r="D66" s="58"/>
      <c r="E66" s="54"/>
      <c r="F66" s="58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6405.389011279493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0.25</v>
      </c>
      <c r="E70" s="7" t="s">
        <v>14</v>
      </c>
      <c r="F70" s="11">
        <f>B70*D70</f>
        <v>826.95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1.12</v>
      </c>
      <c r="E73" t="s">
        <v>14</v>
      </c>
      <c r="F73" s="11">
        <f>B73*D73</f>
        <v>3704.7360000000003</v>
      </c>
    </row>
    <row r="74" spans="1:6" ht="12.75">
      <c r="A74" s="4" t="s">
        <v>29</v>
      </c>
      <c r="F74" s="32">
        <f>F70+F73</f>
        <v>4531.686000000001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1.82</v>
      </c>
      <c r="E77" t="s">
        <v>14</v>
      </c>
      <c r="F77" s="11">
        <f>B77*D77</f>
        <v>6020.196000000001</v>
      </c>
    </row>
    <row r="78" spans="1:6" ht="12.75">
      <c r="A78" s="4" t="s">
        <v>31</v>
      </c>
      <c r="F78" s="32">
        <f>SUM(F77)</f>
        <v>6020.196000000001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30972.718991279497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1796.4177014942106</v>
      </c>
      <c r="I81" s="7"/>
    </row>
    <row r="82" spans="1:6" ht="15">
      <c r="A82" s="12" t="s">
        <v>34</v>
      </c>
      <c r="B82" s="12"/>
      <c r="C82" s="12"/>
      <c r="D82" s="12"/>
      <c r="E82" s="12"/>
      <c r="F82" s="43">
        <f>F80+F81</f>
        <v>32769.13669277371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129</v>
      </c>
    </row>
    <row r="84" spans="1:6" ht="12.75">
      <c r="A84" s="13"/>
      <c r="B84" s="39">
        <v>42826</v>
      </c>
      <c r="C84" s="40">
        <v>281042</v>
      </c>
      <c r="D84" s="44">
        <f>F44</f>
        <v>39971.58</v>
      </c>
      <c r="E84" s="44">
        <f>F82</f>
        <v>32769.13669277371</v>
      </c>
      <c r="F84" s="42">
        <f>C84+D84-E84</f>
        <v>288244.4433072263</v>
      </c>
    </row>
    <row r="86" spans="1:6" ht="13.5" thickBot="1">
      <c r="A86" t="s">
        <v>111</v>
      </c>
      <c r="C86" s="56">
        <v>42826</v>
      </c>
      <c r="D86" s="8" t="s">
        <v>112</v>
      </c>
      <c r="E86" s="56">
        <v>42855</v>
      </c>
      <c r="F86" t="s">
        <v>113</v>
      </c>
    </row>
    <row r="87" spans="1:7" ht="13.5" thickBot="1">
      <c r="A87" t="s">
        <v>114</v>
      </c>
      <c r="F87" s="57">
        <f>E84</f>
        <v>32769.13669277371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2017-06-01T13:34:14Z</cp:lastPrinted>
  <dcterms:created xsi:type="dcterms:W3CDTF">2008-08-18T07:30:19Z</dcterms:created>
  <dcterms:modified xsi:type="dcterms:W3CDTF">2017-06-19T11:36:36Z</dcterms:modified>
  <cp:category/>
  <cp:version/>
  <cp:contentType/>
  <cp:contentStatus/>
</cp:coreProperties>
</file>