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<sst xmlns="http://schemas.openxmlformats.org/spreadsheetml/2006/main" count="180" uniqueCount="151">
  <si>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</si>
  <si>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</si>
  <si>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</si>
  <si>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</si>
  <si>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</si>
  <si>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</si>
  <si>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</si>
  <si>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</si>
  <si>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</si>
  <si>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</si>
  <si>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</si>
  <si>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</si>
  <si>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</si>
  <si>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</si>
  <si>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</si>
  <si>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</si>
  <si>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</si>
  <si>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</si>
  <si>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</si>
  <si>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</si>
  <si>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</si>
  <si>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</si>
  <si>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</si>
  <si>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</si>
  <si>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</si>
  <si>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</si>
  <si>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</si>
  <si>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</si>
  <si>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</si>
  <si>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</si>
  <si>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</si>
  <si>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</si>
  <si>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</si>
  <si>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</si>
  <si>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</si>
  <si>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</si>
  <si>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</si>
  <si>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</si>
  <si>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</si>
  <si>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</si>
  <si>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</si>
  <si>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</si>
  <si>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</si>
  <si>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</si>
  <si>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</si>
  <si>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</si>
  <si>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</si>
  <si>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</si>
  <si>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</si>
  <si>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</si>
  <si>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</si>
  <si>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</si>
  <si>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</si>
  <si>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</si>
  <si>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</si>
  <si>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</si>
  <si>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</si>
  <si>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</si>
  <si>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</si>
  <si>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</si>
  <si>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</si>
  <si>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</si>
  <si>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</si>
  <si>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</si>
  <si>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</si>
  <si>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</si>
  <si>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</si>
  <si>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</si>
  <si>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</si>
  <si>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</si>
  <si>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</si>
  <si>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</si>
  <si>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</si>
  <si>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</si>
  <si>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</si>
  <si>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</si>
  <si>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</si>
  <si>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</si>
  <si>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</si>
  <si>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</si>
  <si>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</si>
  <si>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</si>
  <si>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</si>
  <si>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</si>
  <si>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</si>
  <si>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</si>
  <si>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</si>
  <si>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</si>
  <si>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</si>
  <si>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</si>
  <si>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</si>
  <si>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</si>
  <si>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</si>
  <si>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</si>
  <si>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</si>
  <si>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</si>
  <si>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</si>
  <si>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</si>
  <si>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</si>
  <si>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</si>
  <si>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</si>
  <si>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</si>
  <si>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</si>
  <si>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</si>
  <si>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</si>
  <si>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</si>
  <si>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</si>
  <si>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</si>
  <si>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</si>
  <si>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</si>
  <si>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</si>
  <si>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</si>
  <si>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</si>
  <si>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</si>
  <si>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</si>
  <si>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</si>
  <si>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</si>
  <si>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</si>
  <si>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</si>
  <si>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</si>
  <si>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</si>
  <si>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</si>
  <si>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</si>
  <si>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</si>
  <si>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</si>
  <si>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</si>
  <si>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</si>
  <si>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</si>
  <si>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</si>
  <si>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</si>
  <si>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</si>
  <si>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</si>
  <si>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</si>
  <si>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</si>
  <si>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</si>
  <si>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</si>
  <si>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01ю09</t>
  </si>
  <si>
    <t>ост.на 01.10</t>
  </si>
  <si>
    <t>прочистка канализации п-д1</t>
  </si>
  <si>
    <t>смена вентиля д 20 (1шт) т.п.</t>
  </si>
  <si>
    <t>сгон 20</t>
  </si>
  <si>
    <t>1шт</t>
  </si>
  <si>
    <t>вентиль д 20</t>
  </si>
  <si>
    <t>к/гайка 20</t>
  </si>
  <si>
    <t>муфта 20</t>
  </si>
  <si>
    <t>смена замка (1шт) эл.уз.</t>
  </si>
  <si>
    <t>замок</t>
  </si>
  <si>
    <t>смена патрона (1шт) п-д4</t>
  </si>
  <si>
    <t>патрон</t>
  </si>
  <si>
    <t xml:space="preserve">смена ламп (1шт) 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</si>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</sst>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9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134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508.33782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46">
        <f t="shared" si="0"/>
        <v>1373.886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247.29948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16</v>
      </c>
      <c r="M20" s="33">
        <f>SUM(M6:M19)</f>
        <v>2198.2176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138</v>
      </c>
      <c r="L24" s="46">
        <v>4.83</v>
      </c>
      <c r="M24" s="32">
        <f>L24*114.3*1.202*1.15</f>
        <v>763.1249786999998</v>
      </c>
    </row>
    <row r="25" spans="1:13" ht="12.75">
      <c r="A25" t="s">
        <v>108</v>
      </c>
      <c r="J25" s="20">
        <v>2</v>
      </c>
      <c r="K25" s="20" t="s">
        <v>139</v>
      </c>
      <c r="L25" s="25">
        <f>0.01*81</f>
        <v>0.81</v>
      </c>
      <c r="M25" s="32">
        <f aca="true" t="shared" si="1" ref="M25:M36">L25*114.3*1.202*1.15</f>
        <v>127.97748089999997</v>
      </c>
    </row>
    <row r="26" spans="1:13" ht="12.75">
      <c r="A26" t="s">
        <v>109</v>
      </c>
      <c r="J26" s="20">
        <v>3</v>
      </c>
      <c r="K26" s="20" t="s">
        <v>140</v>
      </c>
      <c r="L26" s="46">
        <f>0.01*28.7</f>
        <v>0.287</v>
      </c>
      <c r="M26" s="32">
        <f t="shared" si="1"/>
        <v>45.34510742999999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 t="s">
        <v>145</v>
      </c>
      <c r="L27" s="25">
        <v>1.07</v>
      </c>
      <c r="M27" s="32">
        <f t="shared" si="1"/>
        <v>169.05667229999997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147</v>
      </c>
      <c r="L28" s="46">
        <v>0.396</v>
      </c>
      <c r="M28" s="32">
        <f t="shared" si="1"/>
        <v>62.56676843999999</v>
      </c>
    </row>
    <row r="29" spans="10:13" ht="12.75">
      <c r="J29" s="20">
        <v>6</v>
      </c>
      <c r="K29" s="20" t="s">
        <v>149</v>
      </c>
      <c r="L29" s="25">
        <v>0.071</v>
      </c>
      <c r="M29" s="32">
        <f t="shared" si="1"/>
        <v>11.217779189999998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7.464</v>
      </c>
      <c r="M37" s="33">
        <f>SUM(M24:M36)</f>
        <v>1179.28878696</v>
      </c>
    </row>
    <row r="38" ht="12.75">
      <c r="K38" s="1" t="s">
        <v>62</v>
      </c>
    </row>
    <row r="39" spans="1:13" ht="12.75">
      <c r="A39" s="2" t="s">
        <v>6</v>
      </c>
      <c r="F39" s="11">
        <f>48531.1+-1085.59</f>
        <v>47445.51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f>44984.29</f>
        <v>44984.29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0.9481253336722484</v>
      </c>
      <c r="J41" s="20">
        <v>1</v>
      </c>
      <c r="K41" s="20" t="s">
        <v>142</v>
      </c>
      <c r="L41" s="25" t="s">
        <v>141</v>
      </c>
      <c r="M41" s="25">
        <f>1*331</f>
        <v>331</v>
      </c>
    </row>
    <row r="42" spans="1:13" ht="12.75">
      <c r="A42" s="7" t="s">
        <v>128</v>
      </c>
      <c r="B42" s="7"/>
      <c r="C42" s="7"/>
      <c r="D42" s="7"/>
      <c r="E42" s="7"/>
      <c r="F42" s="5">
        <f>250+250</f>
        <v>500</v>
      </c>
      <c r="J42" s="20">
        <v>2</v>
      </c>
      <c r="K42" s="20" t="s">
        <v>140</v>
      </c>
      <c r="L42" s="25" t="s">
        <v>141</v>
      </c>
      <c r="M42" s="25">
        <f>1*48</f>
        <v>48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45484.29</v>
      </c>
      <c r="J43" s="20">
        <v>3</v>
      </c>
      <c r="K43" s="20" t="s">
        <v>143</v>
      </c>
      <c r="L43" s="25" t="s">
        <v>141</v>
      </c>
      <c r="M43" s="25">
        <f>1*15</f>
        <v>15</v>
      </c>
    </row>
    <row r="44" spans="10:13" ht="12.75">
      <c r="J44" s="20">
        <v>4</v>
      </c>
      <c r="K44" s="20" t="s">
        <v>144</v>
      </c>
      <c r="L44" s="25" t="s">
        <v>141</v>
      </c>
      <c r="M44" s="25">
        <v>69</v>
      </c>
    </row>
    <row r="45" spans="2:13" ht="12.75">
      <c r="B45" s="1" t="s">
        <v>10</v>
      </c>
      <c r="C45" s="1"/>
      <c r="J45" s="20">
        <v>6</v>
      </c>
      <c r="K45" s="20" t="s">
        <v>146</v>
      </c>
      <c r="L45" s="25" t="s">
        <v>141</v>
      </c>
      <c r="M45" s="25">
        <v>275</v>
      </c>
    </row>
    <row r="46" spans="10:13" ht="12.75">
      <c r="J46" s="20">
        <v>7</v>
      </c>
      <c r="K46" s="20" t="s">
        <v>148</v>
      </c>
      <c r="L46" s="25" t="s">
        <v>141</v>
      </c>
      <c r="M46" s="25">
        <v>18.3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150</v>
      </c>
      <c r="L47" s="25" t="s">
        <v>141</v>
      </c>
      <c r="M47" s="25">
        <v>13</v>
      </c>
    </row>
    <row r="48" spans="1:13" ht="12.75">
      <c r="A48" t="s">
        <v>12</v>
      </c>
      <c r="F48" s="11">
        <v>5781.62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1600*1.202</f>
        <v>1923.1999999999998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>
        <v>0</v>
      </c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7704.82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1.92</v>
      </c>
      <c r="E53" t="s">
        <v>14</v>
      </c>
      <c r="F53" s="11">
        <f>E32*D53</f>
        <v>6491.3279999999995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6491.3279999999995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161506</v>
      </c>
      <c r="D57">
        <v>228935.4</v>
      </c>
      <c r="E57">
        <v>3380.9</v>
      </c>
      <c r="F57" s="34">
        <f>C57/D57*E57</f>
        <v>2385.107918653035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2198.2176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1179.28878696</v>
      </c>
      <c r="J59" s="20"/>
      <c r="K59" s="20"/>
      <c r="L59" s="30" t="s">
        <v>65</v>
      </c>
      <c r="M59" s="33">
        <f>SUM(M41:M58)</f>
        <v>769.3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M59</f>
        <v>769.3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0.23</v>
      </c>
      <c r="E64" t="s">
        <v>14</v>
      </c>
      <c r="F64" s="11">
        <f>B64*D64</f>
        <v>777.6070000000001</v>
      </c>
    </row>
    <row r="65" spans="1:6" ht="12.75">
      <c r="A65" s="44" t="s">
        <v>75</v>
      </c>
      <c r="B65" s="44"/>
      <c r="C65" s="44"/>
      <c r="D65" s="45"/>
      <c r="E65" s="44"/>
      <c r="F65" s="45">
        <v>0</v>
      </c>
    </row>
    <row r="66" spans="1:6" ht="12.75">
      <c r="A66" s="44" t="s">
        <v>85</v>
      </c>
      <c r="B66" s="44"/>
      <c r="C66" s="44"/>
      <c r="D66" s="45">
        <v>0</v>
      </c>
      <c r="E66" s="44"/>
      <c r="F66" s="45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7309.521305613035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0.21</v>
      </c>
      <c r="E69" t="s">
        <v>14</v>
      </c>
      <c r="F69" s="11">
        <f>B69*D69</f>
        <v>709.989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1.01</v>
      </c>
      <c r="E72" t="s">
        <v>14</v>
      </c>
      <c r="F72" s="11">
        <f>B72*D72</f>
        <v>3414.7090000000003</v>
      </c>
    </row>
    <row r="73" spans="1:6" ht="12.75">
      <c r="A73" s="4" t="s">
        <v>29</v>
      </c>
      <c r="F73" s="31">
        <f>F69+F72</f>
        <v>4124.698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2.4</v>
      </c>
      <c r="E76" t="s">
        <v>14</v>
      </c>
      <c r="F76" s="11">
        <f>B76*D76</f>
        <v>8114.16</v>
      </c>
    </row>
    <row r="77" spans="1:6" ht="12.75">
      <c r="A77" s="4" t="s">
        <v>32</v>
      </c>
      <c r="F77" s="31">
        <f>SUM(F76)</f>
        <v>8114.16</v>
      </c>
    </row>
    <row r="78" spans="1:6" ht="12.75">
      <c r="A78" s="47" t="s">
        <v>78</v>
      </c>
      <c r="B78" s="44"/>
      <c r="C78" s="44"/>
      <c r="D78" s="48">
        <v>0</v>
      </c>
      <c r="E78" s="44"/>
      <c r="F78" s="49">
        <f>D78*E32</f>
        <v>0</v>
      </c>
    </row>
    <row r="79" spans="1:6" ht="12.75">
      <c r="A79" s="1" t="s">
        <v>33</v>
      </c>
      <c r="B79" s="1"/>
      <c r="F79" s="31">
        <f>F51+F55+F67+F73+F77+F78</f>
        <v>33744.52730561304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1957.1825837255562</v>
      </c>
    </row>
    <row r="81" spans="1:6" ht="12.75">
      <c r="A81" s="1"/>
      <c r="B81" s="36" t="s">
        <v>131</v>
      </c>
      <c r="C81" s="36"/>
      <c r="D81" s="1"/>
      <c r="E81" s="55"/>
      <c r="F81" s="56">
        <v>1422.59</v>
      </c>
    </row>
    <row r="82" spans="1:6" ht="12.75">
      <c r="A82" s="1"/>
      <c r="B82" s="36" t="s">
        <v>132</v>
      </c>
      <c r="C82" s="36"/>
      <c r="D82" s="1"/>
      <c r="E82" s="55"/>
      <c r="F82" s="56">
        <v>304.37</v>
      </c>
    </row>
    <row r="83" spans="1:6" ht="12.75">
      <c r="A83" s="1"/>
      <c r="B83" s="36" t="s">
        <v>133</v>
      </c>
      <c r="C83" s="36"/>
      <c r="D83" s="1"/>
      <c r="E83" s="55"/>
      <c r="F83" s="56">
        <v>0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37428.66988933859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137</v>
      </c>
    </row>
    <row r="86" spans="1:6" ht="12.75">
      <c r="A86" s="13"/>
      <c r="B86" s="39" t="s">
        <v>136</v>
      </c>
      <c r="C86" s="40">
        <v>-7661</v>
      </c>
      <c r="D86" s="42">
        <f>F43</f>
        <v>45484.29</v>
      </c>
      <c r="E86" s="42">
        <f>F84</f>
        <v>37428.66988933859</v>
      </c>
      <c r="F86" s="43">
        <f>C86+D86-E86</f>
        <v>394.62011066140985</v>
      </c>
    </row>
    <row r="88" spans="1:6" ht="13.5" thickBot="1">
      <c r="A88" t="s">
        <v>113</v>
      </c>
      <c r="C88" s="52">
        <v>42979</v>
      </c>
      <c r="D88" s="8" t="s">
        <v>114</v>
      </c>
      <c r="E88" s="52">
        <v>43038</v>
      </c>
      <c r="F88" t="s">
        <v>115</v>
      </c>
    </row>
    <row r="89" spans="1:7" ht="13.5" thickBot="1">
      <c r="A89" t="s">
        <v>116</v>
      </c>
      <c r="F89" s="53">
        <f>E86</f>
        <v>37428.66988933859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2017-08-21T12:53:03Z</cp:lastPrinted>
  <dcterms:created xsi:type="dcterms:W3CDTF">2008-08-18T07:30:19Z</dcterms:created>
  <dcterms:modified xsi:type="dcterms:W3CDTF">2017-11-29T13:46:00Z</dcterms:modified>
  <cp:category/>
  <cp:version/>
  <cp:contentType/>
  <cp:contentStatus/>
</cp:coreProperties>
</file>