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<sst xmlns="http://schemas.openxmlformats.org/spreadsheetml/2006/main" count="173" uniqueCount="152">
  <si>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</si>
  <si>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</si>
  <si>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</si>
  <si>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</si>
  <si>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</si>
  <si>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</si>
  <si>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</si>
  <si>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</si>
  <si>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</si>
  <si>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</si>
  <si>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</si>
  <si>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</si>
  <si>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</si>
  <si>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</si>
  <si>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</si>
  <si>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</si>
  <si>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</si>
  <si>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</si>
  <si>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</si>
  <si>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</si>
  <si>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</si>
  <si>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</si>
  <si>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</si>
  <si>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</si>
  <si>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</si>
  <si>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</si>
  <si>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</si>
  <si>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</si>
  <si>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</si>
  <si>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</si>
  <si>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</si>
  <si>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</si>
  <si>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</si>
  <si>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</si>
  <si>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</si>
  <si>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</si>
  <si>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</si>
  <si>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</si>
  <si>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</si>
  <si>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</si>
  <si>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</si>
  <si>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</si>
  <si>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</si>
  <si>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</si>
  <si>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</si>
  <si>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</si>
  <si>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</si>
  <si>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</si>
  <si>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</si>
  <si>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</si>
  <si>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</si>
  <si>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</si>
  <si>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</si>
  <si>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</si>
  <si>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</si>
  <si>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</si>
  <si>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</si>
  <si>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</si>
  <si>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</si>
  <si>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</si>
  <si>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</si>
  <si>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</si>
  <si>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</si>
  <si>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</si>
  <si>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</si>
  <si>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</si>
  <si>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</si>
  <si>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</si>
  <si>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</si>
  <si>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</si>
  <si>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</si>
  <si>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</si>
  <si>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</si>
  <si>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</si>
  <si>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</si>
  <si>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</si>
  <si>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</si>
  <si>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</si>
  <si>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</si>
  <si>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</si>
  <si>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</si>
  <si>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</si>
  <si>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</si>
  <si>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</si>
  <si>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</si>
  <si>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</si>
  <si>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</si>
  <si>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</si>
  <si>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</si>
  <si>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</si>
  <si>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</si>
  <si>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</si>
  <si>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</si>
  <si>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</si>
  <si>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</si>
  <si>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</si>
  <si>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</si>
  <si>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</si>
  <si>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</si>
  <si>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</si>
  <si>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</si>
  <si>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</si>
  <si>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</si>
  <si>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</si>
  <si>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</si>
  <si>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</si>
  <si>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</si>
  <si>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</si>
  <si>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</si>
  <si>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</si>
  <si>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</si>
  <si>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</si>
  <si>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</si>
  <si>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</si>
  <si>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</si>
  <si>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</si>
  <si>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</si>
  <si>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</si>
  <si>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</si>
  <si>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</si>
  <si>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</si>
  <si>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</si>
  <si>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</si>
  <si>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</si>
  <si>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</si>
  <si>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</si>
  <si>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</si>
  <si>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</si>
  <si>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</si>
  <si>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</si>
  <si>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</si>
  <si>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</si>
  <si>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</si>
  <si>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</si>
  <si>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</si>
  <si>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</si>
  <si>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</si>
  <si>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</si>
  <si>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</si>
  <si>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</si>
  <si>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</si>
  <si>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смена вентиля д 80 (2шт) эл.уз.</t>
  </si>
  <si>
    <t>установка фланца д 80 (4шт) эл.уз.</t>
  </si>
  <si>
    <t>вентиль д 80</t>
  </si>
  <si>
    <t>2шт</t>
  </si>
  <si>
    <t>болты</t>
  </si>
  <si>
    <t>8шт</t>
  </si>
  <si>
    <t>гайка</t>
  </si>
  <si>
    <t>фланец 80</t>
  </si>
  <si>
    <t>4шт</t>
  </si>
  <si>
    <t>смена ламп (8шт)</t>
  </si>
  <si>
    <t>лампа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</si>
</sst>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5" sqref="M45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8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137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L6*114.3*1.202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0</v>
      </c>
      <c r="M11" s="44">
        <f t="shared" si="0"/>
        <v>0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0</v>
      </c>
      <c r="M14" s="44">
        <f t="shared" si="0"/>
        <v>0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1.89</v>
      </c>
      <c r="M16" s="44">
        <f t="shared" si="0"/>
        <v>259.664454</v>
      </c>
    </row>
    <row r="17" spans="5:13" ht="12.75">
      <c r="E17" t="s">
        <v>104</v>
      </c>
      <c r="J17" s="15" t="s">
        <v>52</v>
      </c>
      <c r="K17" s="26" t="s">
        <v>84</v>
      </c>
      <c r="L17" s="21">
        <v>0</v>
      </c>
      <c r="M17" s="44">
        <f t="shared" si="0"/>
        <v>0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8.399999999999999</v>
      </c>
      <c r="M20" s="33">
        <f>SUM(M6:M19)</f>
        <v>1154.0642399999997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0</v>
      </c>
      <c r="M24" s="32">
        <f>L24*114.3*1.202*1.15</f>
        <v>0</v>
      </c>
    </row>
    <row r="25" spans="1:13" ht="12.75">
      <c r="A25" t="s">
        <v>111</v>
      </c>
      <c r="J25" s="20">
        <v>2</v>
      </c>
      <c r="K25" s="20" t="s">
        <v>77</v>
      </c>
      <c r="L25" s="25">
        <v>0</v>
      </c>
      <c r="M25" s="32">
        <f aca="true" t="shared" si="1" ref="M25:M35">L25*114.3*1.202*1.15</f>
        <v>0</v>
      </c>
    </row>
    <row r="26" spans="1:13" ht="12.75">
      <c r="A26" t="s">
        <v>112</v>
      </c>
      <c r="J26" s="20">
        <v>3</v>
      </c>
      <c r="K26" s="20" t="s">
        <v>141</v>
      </c>
      <c r="L26" s="44">
        <f>0.02*412</f>
        <v>8.24</v>
      </c>
      <c r="M26" s="32">
        <f t="shared" si="1"/>
        <v>1301.8943735999999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142</v>
      </c>
      <c r="L27" s="25">
        <f>4*1.46</f>
        <v>5.84</v>
      </c>
      <c r="M27" s="32">
        <f t="shared" si="1"/>
        <v>922.7018375999997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150</v>
      </c>
      <c r="L28" s="56">
        <f>0.08*7.1</f>
        <v>0.568</v>
      </c>
      <c r="M28" s="32">
        <f t="shared" si="1"/>
        <v>89.74223351999998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14.648</v>
      </c>
      <c r="M36" s="33">
        <f>SUM(M24:M35)</f>
        <v>2314.3384447199996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53017.01+-928.44</f>
        <v>52088.57</v>
      </c>
      <c r="J40" s="20">
        <v>1</v>
      </c>
      <c r="K40" s="20" t="s">
        <v>143</v>
      </c>
      <c r="L40" s="25" t="s">
        <v>144</v>
      </c>
      <c r="M40" s="25">
        <f>2*3331</f>
        <v>6662</v>
      </c>
    </row>
    <row r="41" spans="1:13" ht="12.75">
      <c r="A41" t="s">
        <v>7</v>
      </c>
      <c r="F41" s="5">
        <f>50635.84</f>
        <v>50635.84</v>
      </c>
      <c r="J41" s="20">
        <v>2</v>
      </c>
      <c r="K41" s="20" t="s">
        <v>145</v>
      </c>
      <c r="L41" s="25" t="s">
        <v>146</v>
      </c>
      <c r="M41" s="25">
        <f>8*34.55</f>
        <v>276.4</v>
      </c>
    </row>
    <row r="42" spans="2:13" ht="12.75">
      <c r="B42" t="s">
        <v>8</v>
      </c>
      <c r="F42" s="9">
        <f>F41/F40</f>
        <v>0.9721103881331354</v>
      </c>
      <c r="J42" s="20">
        <v>3</v>
      </c>
      <c r="K42" s="20" t="s">
        <v>147</v>
      </c>
      <c r="L42" s="25" t="s">
        <v>146</v>
      </c>
      <c r="M42" s="25">
        <f>8*220</f>
        <v>1760</v>
      </c>
    </row>
    <row r="43" spans="1:13" ht="12.75">
      <c r="A43" t="s">
        <v>131</v>
      </c>
      <c r="F43" s="5">
        <f>250+400+250</f>
        <v>900</v>
      </c>
      <c r="J43" s="20">
        <v>4</v>
      </c>
      <c r="K43" s="20" t="s">
        <v>148</v>
      </c>
      <c r="L43" s="25" t="s">
        <v>149</v>
      </c>
      <c r="M43" s="25">
        <f>4*405</f>
        <v>1620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51535.84</v>
      </c>
      <c r="J44" s="20">
        <v>5</v>
      </c>
      <c r="K44" s="20" t="s">
        <v>151</v>
      </c>
      <c r="L44" s="25" t="s">
        <v>146</v>
      </c>
      <c r="M44" s="25">
        <f>8*13</f>
        <v>104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(800+100)*1.202+(1600+440)*1.202</f>
        <v>3533.88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8737.34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1.92</v>
      </c>
      <c r="E54">
        <v>0</v>
      </c>
      <c r="F54" s="11">
        <f>E33*D54</f>
        <v>6730.176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0.4</v>
      </c>
      <c r="E55" t="s">
        <v>14</v>
      </c>
      <c r="F55" s="11">
        <f>B55*D55</f>
        <v>377.88000000000005</v>
      </c>
      <c r="J55" s="20"/>
      <c r="K55" s="20"/>
      <c r="L55" s="30" t="s">
        <v>63</v>
      </c>
      <c r="M55" s="33">
        <f>SUM(M40:M54)</f>
        <v>10422.4</v>
      </c>
    </row>
    <row r="56" spans="1:6" ht="12.75">
      <c r="A56" s="4" t="s">
        <v>17</v>
      </c>
      <c r="B56" s="4"/>
      <c r="C56" s="10"/>
      <c r="F56" s="31">
        <f>SUM(F54:F55)</f>
        <v>7108.0560000000005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167335</v>
      </c>
      <c r="D58">
        <v>228935.4</v>
      </c>
      <c r="E58">
        <v>3505.3</v>
      </c>
      <c r="F58" s="34">
        <f>C58/D58*E58</f>
        <v>2562.1174160920505</v>
      </c>
    </row>
    <row r="59" spans="1:6" ht="12.75">
      <c r="A59" t="s">
        <v>20</v>
      </c>
      <c r="F59" s="34">
        <f>M20</f>
        <v>1154.0642399999997</v>
      </c>
    </row>
    <row r="60" spans="1:6" ht="12.75">
      <c r="A60" t="s">
        <v>21</v>
      </c>
      <c r="F60" s="11">
        <f>M36</f>
        <v>2314.3384447199996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10422.4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0.37</v>
      </c>
      <c r="E65" t="s">
        <v>14</v>
      </c>
      <c r="F65" s="11">
        <f>B65*D65</f>
        <v>1296.961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17749.88110081205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</v>
      </c>
      <c r="E70" t="s">
        <v>14</v>
      </c>
      <c r="F70" s="11">
        <f>B70*D70</f>
        <v>701.0600000000001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0.97</v>
      </c>
      <c r="F73" s="11">
        <f>B73*D73</f>
        <v>3400.141</v>
      </c>
    </row>
    <row r="74" spans="1:6" ht="12.75">
      <c r="A74" s="4" t="s">
        <v>28</v>
      </c>
      <c r="F74" s="31">
        <f>F70+F73</f>
        <v>4101.201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2.1</v>
      </c>
      <c r="F77" s="11">
        <f>B77*D77</f>
        <v>7361.130000000001</v>
      </c>
    </row>
    <row r="78" spans="1:6" ht="12.75">
      <c r="A78" s="4" t="s">
        <v>30</v>
      </c>
      <c r="F78" s="31">
        <f>SUM(F77)</f>
        <v>7361.130000000001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45057.60810081205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2613.341269847099</v>
      </c>
      <c r="I81" s="7"/>
    </row>
    <row r="82" spans="1:9" ht="12.75">
      <c r="A82" s="1"/>
      <c r="B82" s="36" t="s">
        <v>134</v>
      </c>
      <c r="C82" s="36"/>
      <c r="D82" s="1"/>
      <c r="E82" s="58"/>
      <c r="F82" s="59">
        <v>2510.69</v>
      </c>
      <c r="I82" s="7"/>
    </row>
    <row r="83" spans="1:9" ht="12.75">
      <c r="A83" s="1"/>
      <c r="B83" s="36" t="s">
        <v>135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136</v>
      </c>
      <c r="C84" s="36"/>
      <c r="D84" s="1"/>
      <c r="E84" s="58"/>
      <c r="F84" s="59">
        <v>3328.94</v>
      </c>
      <c r="I84" s="7"/>
    </row>
    <row r="85" spans="1:6" ht="15">
      <c r="A85" s="12" t="s">
        <v>33</v>
      </c>
      <c r="B85" s="12"/>
      <c r="C85" s="12"/>
      <c r="D85" s="12"/>
      <c r="E85" s="12"/>
      <c r="F85" s="35">
        <f>F80+F81+F82+F83+F84</f>
        <v>54036.319370659156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42948</v>
      </c>
      <c r="C87" s="40">
        <v>226494</v>
      </c>
      <c r="D87" s="42">
        <f>F44</f>
        <v>51535.84</v>
      </c>
      <c r="E87" s="42">
        <f>F85</f>
        <v>54036.319370659156</v>
      </c>
      <c r="F87" s="43">
        <f>C87+D87-E87</f>
        <v>223993.5206293408</v>
      </c>
    </row>
    <row r="89" spans="1:6" ht="13.5" thickBot="1">
      <c r="A89" t="s">
        <v>116</v>
      </c>
      <c r="C89" s="52">
        <v>42948</v>
      </c>
      <c r="D89" s="8" t="s">
        <v>117</v>
      </c>
      <c r="E89" s="52" t="s">
        <v>140</v>
      </c>
      <c r="F89" t="s">
        <v>118</v>
      </c>
    </row>
    <row r="90" spans="1:7" ht="13.5" thickBot="1">
      <c r="A90" t="s">
        <v>119</v>
      </c>
      <c r="F90" s="53">
        <f>E87</f>
        <v>54036.319370659156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2017-08-21T12:54:09Z</cp:lastPrinted>
  <dcterms:created xsi:type="dcterms:W3CDTF">2008-08-18T07:30:19Z</dcterms:created>
  <dcterms:modified xsi:type="dcterms:W3CDTF">2017-11-07T10:24:15Z</dcterms:modified>
  <cp:category/>
  <cp:version/>
  <cp:contentType/>
  <cp:contentStatus/>
</cp:coreProperties>
</file>