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<sst xmlns="http://schemas.openxmlformats.org/spreadsheetml/2006/main" count="178" uniqueCount="152">
  <si>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</si>
  <si>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</si>
  <si>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</si>
  <si>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</si>
  <si>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</si>
  <si>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</si>
  <si>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</si>
  <si>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</si>
  <si>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</si>
  <si>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</si>
  <si>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</si>
  <si>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</si>
  <si>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</si>
  <si>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</si>
  <si>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</si>
  <si>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</si>
  <si>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</si>
  <si>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</si>
  <si>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</si>
  <si>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</si>
  <si>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</si>
  <si>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</si>
  <si>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</si>
  <si>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</si>
  <si>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</si>
  <si>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</si>
  <si>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</si>
  <si>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</si>
  <si>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</si>
  <si>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</si>
  <si>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</si>
  <si>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</si>
  <si>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</si>
  <si>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</si>
  <si>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</si>
  <si>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</si>
  <si>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</si>
  <si>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</si>
  <si>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</si>
  <si>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</si>
  <si>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</si>
  <si>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</si>
  <si>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</si>
  <si>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</si>
  <si>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</si>
  <si>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</si>
  <si>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</si>
  <si>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</si>
  <si>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</si>
  <si>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</si>
  <si>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</si>
  <si>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</si>
  <si>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</si>
  <si>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</si>
  <si>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</si>
  <si>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</si>
  <si>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</si>
  <si>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</si>
  <si>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</si>
  <si>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</si>
  <si>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</si>
  <si>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</si>
  <si>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</si>
  <si>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</si>
  <si>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</si>
  <si>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</si>
  <si>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</si>
  <si>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</si>
  <si>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</si>
  <si>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</si>
  <si>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</si>
  <si>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</si>
  <si>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</si>
  <si>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</si>
  <si>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</si>
  <si>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</si>
  <si>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</si>
  <si>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</si>
  <si>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</si>
  <si>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</si>
  <si>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</si>
  <si>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</si>
  <si>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</si>
  <si>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</si>
  <si>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</si>
  <si>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</si>
  <si>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</si>
  <si>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</si>
  <si>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</si>
  <si>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</si>
  <si>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</si>
  <si>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</si>
  <si>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</si>
  <si>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</si>
  <si>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</si>
  <si>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</si>
  <si>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</si>
  <si>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</si>
  <si>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</si>
  <si>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</si>
  <si>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</si>
  <si>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</si>
  <si>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</si>
  <si>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</si>
  <si>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</si>
  <si>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</si>
  <si>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</si>
  <si>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</si>
  <si>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</si>
  <si>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</si>
  <si>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</si>
  <si>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</si>
  <si>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</si>
  <si>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</si>
  <si>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</si>
  <si>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</si>
  <si>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</si>
  <si>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</si>
  <si>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</si>
  <si>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</si>
  <si>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</si>
  <si>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</si>
  <si>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</si>
  <si>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</si>
  <si>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</si>
  <si>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</si>
  <si>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</si>
  <si>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</si>
  <si>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</si>
  <si>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мая</t>
  </si>
  <si>
    <t>за  май 2017 г.</t>
  </si>
  <si>
    <t>ост.на 01.06</t>
  </si>
  <si>
    <t>расходы на одн по эл.эн.</t>
  </si>
  <si>
    <t>с 01.01.2017</t>
  </si>
  <si>
    <t>расходы на одн по хвс</t>
  </si>
  <si>
    <t>расходы на одн по гвс</t>
  </si>
  <si>
    <t>окраска игрового оборудования</t>
  </si>
  <si>
    <t>устройство кровли входа в т.п.</t>
  </si>
  <si>
    <t>тес</t>
  </si>
  <si>
    <t>12мп</t>
  </si>
  <si>
    <t>профлист</t>
  </si>
  <si>
    <t>4шт</t>
  </si>
  <si>
    <t>саморезы</t>
  </si>
  <si>
    <t>1уп.</t>
  </si>
  <si>
    <t>гвозди</t>
  </si>
  <si>
    <t>1кг</t>
  </si>
  <si>
    <t>краска зеленая</t>
  </si>
  <si>
    <t>6кг</t>
  </si>
  <si>
    <t>краска голубая</t>
  </si>
  <si>
    <t>лампа</t>
  </si>
  <si>
    <t>смена ламп (6шт)</t>
  </si>
  <si>
    <t>6шт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</si>
</sst>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130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129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484.98175799999996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11.13</v>
      </c>
      <c r="M20" s="32">
        <f>SUM(M6:M19)</f>
        <v>1529.1351179999997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7">
        <f>0.085*65.94</f>
        <v>5.6049</v>
      </c>
      <c r="M24" s="31">
        <f>L24*114.3*1.202*1.15</f>
        <v>885.5567687609997</v>
      </c>
    </row>
    <row r="25" spans="1:13" ht="12.75">
      <c r="A25" t="s">
        <v>106</v>
      </c>
      <c r="J25" s="20">
        <v>2</v>
      </c>
      <c r="K25" s="20" t="s">
        <v>137</v>
      </c>
      <c r="L25" s="47">
        <v>12.45</v>
      </c>
      <c r="M25" s="31">
        <f aca="true" t="shared" si="1" ref="M25:M35">L25*114.3*1.202*1.15</f>
        <v>1967.0612804999994</v>
      </c>
    </row>
    <row r="26" spans="1:13" ht="12.75">
      <c r="A26" t="s">
        <v>107</v>
      </c>
      <c r="J26" s="20">
        <v>3</v>
      </c>
      <c r="K26" s="20" t="s">
        <v>150</v>
      </c>
      <c r="L26" s="47">
        <f>0.06*7.1</f>
        <v>0.426</v>
      </c>
      <c r="M26" s="31">
        <f t="shared" si="1"/>
        <v>67.30667514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18.4809</v>
      </c>
      <c r="M36" s="32">
        <f>SUM(M24:M35)</f>
        <v>2919.9247244009994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44211.93+915.19+403.14+484.56</f>
        <v>46014.82</v>
      </c>
      <c r="J40" s="20">
        <v>1</v>
      </c>
      <c r="K40" s="20" t="s">
        <v>138</v>
      </c>
      <c r="L40" s="25" t="s">
        <v>139</v>
      </c>
      <c r="M40" s="25">
        <f>12*50.47</f>
        <v>605.64</v>
      </c>
    </row>
    <row r="41" spans="1:13" ht="12.75">
      <c r="A41" t="s">
        <v>7</v>
      </c>
      <c r="F41" s="5">
        <f>37464.12+44.08+14.65</f>
        <v>37522.850000000006</v>
      </c>
      <c r="J41" s="20">
        <v>2</v>
      </c>
      <c r="K41" s="20" t="s">
        <v>140</v>
      </c>
      <c r="L41" s="23" t="s">
        <v>141</v>
      </c>
      <c r="M41" s="23">
        <f>4*479</f>
        <v>1916</v>
      </c>
    </row>
    <row r="42" spans="2:13" ht="12.75">
      <c r="B42" t="s">
        <v>8</v>
      </c>
      <c r="F42" s="9">
        <f>F41/F40</f>
        <v>0.8154514132620753</v>
      </c>
      <c r="J42" s="20">
        <v>3</v>
      </c>
      <c r="K42" s="20" t="s">
        <v>142</v>
      </c>
      <c r="L42" s="23" t="s">
        <v>143</v>
      </c>
      <c r="M42" s="23">
        <v>172.86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144</v>
      </c>
      <c r="L43" s="23" t="s">
        <v>145</v>
      </c>
      <c r="M43" s="23">
        <v>67.16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38422.850000000006</v>
      </c>
      <c r="J44" s="20">
        <v>5</v>
      </c>
      <c r="K44" s="20" t="s">
        <v>146</v>
      </c>
      <c r="L44" s="23" t="s">
        <v>147</v>
      </c>
      <c r="M44" s="23">
        <f>6*86.38</f>
        <v>518.28</v>
      </c>
    </row>
    <row r="45" spans="10:13" ht="12.75">
      <c r="J45" s="20">
        <v>6</v>
      </c>
      <c r="K45" s="20" t="s">
        <v>148</v>
      </c>
      <c r="L45" s="23" t="s">
        <v>147</v>
      </c>
      <c r="M45" s="23">
        <f>6*83.69</f>
        <v>502.14</v>
      </c>
    </row>
    <row r="46" spans="2:13" ht="12.75">
      <c r="B46" s="1" t="s">
        <v>10</v>
      </c>
      <c r="C46" s="1"/>
      <c r="J46" s="20">
        <v>7</v>
      </c>
      <c r="K46" s="20" t="s">
        <v>149</v>
      </c>
      <c r="L46" s="23" t="s">
        <v>151</v>
      </c>
      <c r="M46" s="23">
        <f>6*13.8</f>
        <v>82.80000000000001</v>
      </c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(1200)*1.202</f>
        <v>1442.3999999999999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7224.0199999999995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1.92</v>
      </c>
      <c r="E54" t="s">
        <v>14</v>
      </c>
      <c r="F54" s="11">
        <f>E33*D54</f>
        <v>6085.248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0.1</v>
      </c>
      <c r="E55" t="s">
        <v>14</v>
      </c>
      <c r="F55" s="11">
        <f>B55*D55</f>
        <v>88.37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6173.6179999999995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166307</v>
      </c>
      <c r="D58">
        <v>228935.4</v>
      </c>
      <c r="E58">
        <v>3169.4</v>
      </c>
      <c r="F58" s="36">
        <f>C58/D58*E58</f>
        <v>2302.367418057671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1529.1351179999997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2919.9247244009994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3*600*1.202</f>
        <v>2163.6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3864.8799999999997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0.49</v>
      </c>
      <c r="E65" t="s">
        <v>14</v>
      </c>
      <c r="F65" s="46">
        <f>B65*D65</f>
        <v>1553.006</v>
      </c>
      <c r="J65" s="20"/>
      <c r="K65" s="20"/>
      <c r="L65" s="34" t="s">
        <v>65</v>
      </c>
      <c r="M65" s="35">
        <f>SUM(M40:M64)</f>
        <v>3864.8799999999997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14332.913260458668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0.23</v>
      </c>
      <c r="E70" t="s">
        <v>14</v>
      </c>
      <c r="F70" s="46">
        <f>B70*D70</f>
        <v>728.9620000000001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1.17</v>
      </c>
      <c r="E73" t="s">
        <v>14</v>
      </c>
      <c r="F73" s="11">
        <f>B73*D73</f>
        <v>3708.198</v>
      </c>
    </row>
    <row r="74" spans="1:6" ht="12.75">
      <c r="A74" s="10" t="s">
        <v>29</v>
      </c>
      <c r="F74" s="33">
        <f>F70+F73</f>
        <v>4437.16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2.23</v>
      </c>
      <c r="E77" t="s">
        <v>14</v>
      </c>
      <c r="F77" s="11">
        <f>B77*D77</f>
        <v>7067.762</v>
      </c>
    </row>
    <row r="78" spans="1:6" ht="12.75">
      <c r="A78" s="10" t="s">
        <v>32</v>
      </c>
      <c r="F78" s="33">
        <f>SUM(F77)</f>
        <v>7067.762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39235.47326045867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2275.6574491066026</v>
      </c>
      <c r="I81" s="7"/>
    </row>
    <row r="82" spans="1:9" ht="12.75">
      <c r="A82" s="1"/>
      <c r="B82" s="37" t="s">
        <v>132</v>
      </c>
      <c r="C82" s="37"/>
      <c r="D82" s="1"/>
      <c r="E82" s="55" t="s">
        <v>133</v>
      </c>
      <c r="F82" s="56">
        <f>(1553*4)+1553</f>
        <v>7765</v>
      </c>
      <c r="I82" s="7"/>
    </row>
    <row r="83" spans="1:9" ht="12.75">
      <c r="A83" s="1"/>
      <c r="B83" s="37" t="s">
        <v>134</v>
      </c>
      <c r="C83" s="37"/>
      <c r="D83" s="1"/>
      <c r="E83" s="55" t="s">
        <v>133</v>
      </c>
      <c r="F83" s="56">
        <f>(285.28*4)+285.28</f>
        <v>1426.3999999999999</v>
      </c>
      <c r="I83" s="7"/>
    </row>
    <row r="84" spans="1:9" ht="12.75">
      <c r="A84" s="1"/>
      <c r="B84" s="37" t="s">
        <v>135</v>
      </c>
      <c r="C84" s="37"/>
      <c r="D84" s="1"/>
      <c r="E84" s="55" t="s">
        <v>133</v>
      </c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50702.530709565275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131</v>
      </c>
    </row>
    <row r="87" spans="1:6" ht="12.75">
      <c r="A87" s="13"/>
      <c r="B87" s="40">
        <v>42856</v>
      </c>
      <c r="C87" s="41">
        <v>-55976</v>
      </c>
      <c r="D87" s="44">
        <f>F44</f>
        <v>38422.850000000006</v>
      </c>
      <c r="E87" s="44">
        <f>F85</f>
        <v>50702.530709565275</v>
      </c>
      <c r="F87" s="45">
        <f>C87+D87-E87</f>
        <v>-68255.68070956526</v>
      </c>
    </row>
    <row r="89" spans="1:6" ht="13.5" thickBot="1">
      <c r="A89" t="s">
        <v>111</v>
      </c>
      <c r="C89" s="53">
        <v>42856</v>
      </c>
      <c r="D89" s="8" t="s">
        <v>112</v>
      </c>
      <c r="E89" s="53">
        <v>42886</v>
      </c>
      <c r="F89" t="s">
        <v>113</v>
      </c>
    </row>
    <row r="90" spans="1:7" ht="13.5" thickBot="1">
      <c r="A90" t="s">
        <v>114</v>
      </c>
      <c r="F90" s="54">
        <f>E87</f>
        <v>50702.530709565275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2017-08-21T12:45:51Z</cp:lastPrinted>
  <dcterms:created xsi:type="dcterms:W3CDTF">2008-08-18T07:30:19Z</dcterms:created>
  <dcterms:modified xsi:type="dcterms:W3CDTF">2017-08-21T12:45:52Z</dcterms:modified>
  <cp:category/>
  <cp:version/>
  <cp:contentType/>
  <cp:contentStatus/>
</cp:coreProperties>
</file>