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<sst xmlns="http://schemas.openxmlformats.org/spreadsheetml/2006/main" count="159" uniqueCount="136">
  <si>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</si>
  <si>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</si>
  <si>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</si>
  <si>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</si>
  <si>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</si>
  <si>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</si>
  <si>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</si>
  <si>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</si>
  <si>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</si>
  <si>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</si>
  <si>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</si>
  <si>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</si>
  <si>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</si>
  <si>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</si>
  <si>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</si>
  <si>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</si>
  <si>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</si>
  <si>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</si>
  <si>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</si>
  <si>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</si>
  <si>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</si>
  <si>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</si>
  <si>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</si>
  <si>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</si>
  <si>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</si>
  <si>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</si>
  <si>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</si>
  <si>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</si>
  <si>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</si>
  <si>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</si>
  <si>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</si>
  <si>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</si>
  <si>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</si>
  <si>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</si>
  <si>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</si>
  <si>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</si>
  <si>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</si>
  <si>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</si>
  <si>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</si>
  <si>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</si>
  <si>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</si>
  <si>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</si>
  <si>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</si>
  <si>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</si>
  <si>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</si>
  <si>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</si>
  <si>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</si>
  <si>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</si>
  <si>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</si>
  <si>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</si>
  <si>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</si>
  <si>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</si>
  <si>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</si>
  <si>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</si>
  <si>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</si>
  <si>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</si>
  <si>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</si>
  <si>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</si>
  <si>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</si>
  <si>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</si>
  <si>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</si>
  <si>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</si>
  <si>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</si>
  <si>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</si>
  <si>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</si>
  <si>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</si>
  <si>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</si>
  <si>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</si>
  <si>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</si>
  <si>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</si>
  <si>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</si>
  <si>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</si>
  <si>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</si>
  <si>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</si>
  <si>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</si>
  <si>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</si>
  <si>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</si>
  <si>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</si>
  <si>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</si>
  <si>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</si>
  <si>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</si>
  <si>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</si>
  <si>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</si>
  <si>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</si>
  <si>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</si>
  <si>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</si>
  <si>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</si>
  <si>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</si>
  <si>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</si>
  <si>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</si>
  <si>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</si>
  <si>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</si>
  <si>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</si>
  <si>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</si>
  <si>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</si>
  <si>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</si>
  <si>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</si>
  <si>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</si>
  <si>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</si>
  <si>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</si>
  <si>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</si>
  <si>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</si>
  <si>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</si>
  <si>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</si>
  <si>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</si>
  <si>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</si>
  <si>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</si>
  <si>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</si>
  <si>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</si>
  <si>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</si>
  <si>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</si>
  <si>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</si>
  <si>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</si>
  <si>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</si>
  <si>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</si>
  <si>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</si>
  <si>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</si>
  <si>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</si>
  <si>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</si>
  <si>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</si>
  <si>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</si>
  <si>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</si>
  <si>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</si>
  <si>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</si>
  <si>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</si>
  <si>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</si>
  <si>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</si>
  <si>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9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</si>
  <si>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</si>
  <si>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</si>
  <si>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</si>
  <si>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</si>
  <si>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</si>
  <si>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июня</t>
  </si>
  <si>
    <t>за   июнь 2017 г.</t>
  </si>
  <si>
    <t>ост.на 01.07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</si>
</sst>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  <numFmt numFmtId="179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9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A4">
      <selection activeCell="L6" sqref="L6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6</v>
      </c>
      <c r="K2" s="5" t="s">
        <v>134</v>
      </c>
    </row>
    <row r="3" spans="1:13" ht="12.75">
      <c r="A3" t="s">
        <v>87</v>
      </c>
      <c r="J3" s="14" t="s">
        <v>37</v>
      </c>
      <c r="K3" s="57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133</v>
      </c>
      <c r="G5" s="8" t="s">
        <v>129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48">
        <f>L6*114.3*1.202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8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48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8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8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8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8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>
        <v>0</v>
      </c>
      <c r="M17" s="48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8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8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L24*114.3*1.202*1.15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L25*114.3*1.202*1.15</f>
        <v>0</v>
      </c>
    </row>
    <row r="26" spans="1:13" ht="12.75">
      <c r="A26" t="s">
        <v>108</v>
      </c>
      <c r="J26" s="23">
        <v>3</v>
      </c>
      <c r="K26" s="41"/>
      <c r="L26" s="23"/>
      <c r="M26" s="32">
        <f>L26*114.3*1.202*1.15</f>
        <v>0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H27" s="53"/>
      <c r="J27" s="23">
        <v>4</v>
      </c>
      <c r="K27" s="41"/>
      <c r="L27" s="23"/>
      <c r="M27" s="32">
        <f>L27*114.3*1.202*1.15</f>
        <v>0</v>
      </c>
    </row>
    <row r="28" spans="1:13" ht="12.75">
      <c r="A28" t="s">
        <v>110</v>
      </c>
      <c r="B28" s="1"/>
      <c r="C28" s="1"/>
      <c r="D28" s="1"/>
      <c r="J28" s="25">
        <v>5</v>
      </c>
      <c r="K28" s="42"/>
      <c r="L28" s="25">
        <v>0</v>
      </c>
      <c r="M28" s="32">
        <f>L28*114.3*1.202*1.15</f>
        <v>0</v>
      </c>
    </row>
    <row r="29" spans="1:13" ht="12.75">
      <c r="A29" t="s">
        <v>111</v>
      </c>
      <c r="B29" s="1"/>
      <c r="C29" s="8"/>
      <c r="D29" s="8"/>
      <c r="J29" s="20"/>
      <c r="K29" s="29" t="s">
        <v>59</v>
      </c>
      <c r="L29" s="28">
        <f>SUM(L28:L28)</f>
        <v>0</v>
      </c>
      <c r="M29" s="33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379</v>
      </c>
      <c r="F33" t="s">
        <v>67</v>
      </c>
      <c r="J33" s="23">
        <v>1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1"/>
      <c r="L34" s="23"/>
      <c r="M34" s="23"/>
    </row>
    <row r="35" spans="1:13" ht="12.75">
      <c r="A35" t="s">
        <v>3</v>
      </c>
      <c r="J35" s="23">
        <v>3</v>
      </c>
      <c r="K35" s="41"/>
      <c r="L35" s="23"/>
      <c r="M35" s="23"/>
    </row>
    <row r="36" spans="1:13" ht="12.75">
      <c r="A36" t="s">
        <v>4</v>
      </c>
      <c r="E36">
        <v>27</v>
      </c>
      <c r="F36" t="s">
        <v>67</v>
      </c>
      <c r="J36" s="23">
        <v>4</v>
      </c>
      <c r="K36" s="41"/>
      <c r="L36" s="23"/>
      <c r="M36" s="23"/>
    </row>
    <row r="37" spans="10:13" ht="12.75">
      <c r="J37" s="23">
        <v>5</v>
      </c>
      <c r="K37" s="41"/>
      <c r="L37" s="23"/>
      <c r="M37" s="23"/>
    </row>
    <row r="38" spans="2:13" ht="12.75">
      <c r="B38" s="1" t="s">
        <v>5</v>
      </c>
      <c r="C38" s="1"/>
      <c r="J38" s="23">
        <v>6</v>
      </c>
      <c r="K38" s="41"/>
      <c r="L38" s="23"/>
      <c r="M38" s="23"/>
    </row>
    <row r="39" spans="10:13" ht="12.75">
      <c r="J39" s="25">
        <v>7</v>
      </c>
      <c r="K39" s="42"/>
      <c r="L39" s="25">
        <v>0</v>
      </c>
      <c r="M39" s="25">
        <v>0</v>
      </c>
    </row>
    <row r="40" spans="1:13" ht="12.75">
      <c r="A40" s="2" t="s">
        <v>6</v>
      </c>
      <c r="F40" s="11">
        <f>5250.9+0.07</f>
        <v>5250.969999999999</v>
      </c>
      <c r="J40" s="20"/>
      <c r="K40" s="20"/>
      <c r="L40" s="30" t="s">
        <v>66</v>
      </c>
      <c r="M40" s="33">
        <f>SUM(M33+M34+M35+M36)</f>
        <v>0</v>
      </c>
    </row>
    <row r="41" spans="1:6" ht="12.75">
      <c r="A41" t="s">
        <v>7</v>
      </c>
      <c r="F41" s="5">
        <f>5268+0</f>
        <v>5268</v>
      </c>
    </row>
    <row r="42" spans="2:6" ht="12.75">
      <c r="B42" t="s">
        <v>8</v>
      </c>
      <c r="F42" s="9">
        <f>F41/F40</f>
        <v>1.0032432103020967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5268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1727.04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5">
        <f>E51*E33</f>
        <v>0</v>
      </c>
    </row>
    <row r="52" spans="1:6" ht="12.75">
      <c r="A52" s="4" t="s">
        <v>35</v>
      </c>
      <c r="F52" s="31">
        <f>F49+F50+F51</f>
        <v>1727.04</v>
      </c>
    </row>
    <row r="53" ht="12.75">
      <c r="A53" s="4" t="s">
        <v>17</v>
      </c>
    </row>
    <row r="54" spans="1:6" ht="12.75">
      <c r="A54" t="s">
        <v>75</v>
      </c>
      <c r="D54" s="5">
        <v>1.92</v>
      </c>
      <c r="E54" t="s">
        <v>15</v>
      </c>
      <c r="F54" s="11">
        <f>E33*D54</f>
        <v>727.68</v>
      </c>
    </row>
    <row r="55" spans="1:6" ht="12.75">
      <c r="A55" t="s">
        <v>80</v>
      </c>
      <c r="B55">
        <v>0</v>
      </c>
      <c r="C55" t="s">
        <v>14</v>
      </c>
      <c r="D55" s="5">
        <v>0.4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727.68</v>
      </c>
    </row>
    <row r="57" spans="1:2" ht="12.75">
      <c r="A57" s="4" t="s">
        <v>19</v>
      </c>
      <c r="B57" s="4"/>
    </row>
    <row r="58" spans="1:6" ht="12.75">
      <c r="A58" t="s">
        <v>20</v>
      </c>
      <c r="C58" s="52">
        <v>161506</v>
      </c>
      <c r="D58">
        <v>228935.4</v>
      </c>
      <c r="E58">
        <v>379</v>
      </c>
      <c r="F58" s="35">
        <f>C58/D58*E58</f>
        <v>267.37138074758207</v>
      </c>
    </row>
    <row r="59" spans="1:6" ht="12.75">
      <c r="A59" t="s">
        <v>21</v>
      </c>
      <c r="F59" s="35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379</v>
      </c>
      <c r="C65" t="s">
        <v>14</v>
      </c>
      <c r="D65" s="11">
        <v>0.35</v>
      </c>
      <c r="E65" t="s">
        <v>15</v>
      </c>
      <c r="F65" s="11">
        <f>B65*D65</f>
        <v>132.65</v>
      </c>
    </row>
    <row r="66" spans="1:6" ht="12.75">
      <c r="A66" s="52" t="s">
        <v>76</v>
      </c>
      <c r="B66" s="52"/>
      <c r="C66" s="52"/>
      <c r="D66" s="56"/>
      <c r="E66" s="52"/>
      <c r="F66" s="56">
        <v>0</v>
      </c>
    </row>
    <row r="67" spans="1:6" ht="12.75">
      <c r="A67" s="45" t="s">
        <v>85</v>
      </c>
      <c r="B67" s="45"/>
      <c r="C67" s="45"/>
      <c r="D67" s="46">
        <v>0</v>
      </c>
      <c r="E67" s="45"/>
      <c r="F67" s="46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400.02138074758204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379</v>
      </c>
      <c r="C70" t="s">
        <v>67</v>
      </c>
      <c r="D70" s="5">
        <v>0.2</v>
      </c>
      <c r="E70" t="s">
        <v>15</v>
      </c>
      <c r="F70" s="11">
        <f>B70*D70</f>
        <v>75.8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379</v>
      </c>
      <c r="C73" t="s">
        <v>14</v>
      </c>
      <c r="D73" s="11">
        <v>1.2</v>
      </c>
      <c r="E73" t="s">
        <v>15</v>
      </c>
      <c r="F73" s="11">
        <f>B73*D73</f>
        <v>454.8</v>
      </c>
    </row>
    <row r="74" spans="1:6" ht="12.75">
      <c r="A74" s="4" t="s">
        <v>30</v>
      </c>
      <c r="F74" s="31">
        <f>F70+F73</f>
        <v>530.6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379</v>
      </c>
      <c r="C77" t="s">
        <v>14</v>
      </c>
      <c r="D77" s="11">
        <v>1.95</v>
      </c>
      <c r="E77" t="s">
        <v>15</v>
      </c>
      <c r="F77" s="11">
        <f>B77*D77</f>
        <v>739.05</v>
      </c>
    </row>
    <row r="78" spans="1:6" ht="12.75">
      <c r="A78" s="4" t="s">
        <v>33</v>
      </c>
      <c r="F78" s="8">
        <f>SUM(F77)</f>
        <v>739.05</v>
      </c>
    </row>
    <row r="79" spans="1:6" ht="12.75">
      <c r="A79" s="49" t="s">
        <v>79</v>
      </c>
      <c r="B79" s="45"/>
      <c r="C79" s="45"/>
      <c r="D79" s="50">
        <v>0</v>
      </c>
      <c r="E79" s="45"/>
      <c r="F79" s="51">
        <f>D79*E33</f>
        <v>0</v>
      </c>
    </row>
    <row r="80" spans="1:6" ht="12.75">
      <c r="A80" s="1" t="s">
        <v>34</v>
      </c>
      <c r="B80" s="1"/>
      <c r="F80" s="31">
        <f>F52+F56+F68+F74+F78+F79</f>
        <v>4124.391380747582</v>
      </c>
    </row>
    <row r="81" spans="1:9" ht="12.75">
      <c r="A81" s="1" t="s">
        <v>77</v>
      </c>
      <c r="B81" s="1"/>
      <c r="C81" s="47">
        <v>0.028</v>
      </c>
      <c r="D81" s="1"/>
      <c r="E81" s="1"/>
      <c r="F81" s="31">
        <f>F80*2.8%</f>
        <v>115.48295866093228</v>
      </c>
      <c r="I81" s="7"/>
    </row>
    <row r="82" spans="1:9" ht="12.75">
      <c r="A82" s="1"/>
      <c r="B82" s="1" t="s">
        <v>130</v>
      </c>
      <c r="C82" s="47"/>
      <c r="D82" s="1"/>
      <c r="E82" s="58"/>
      <c r="F82" s="59">
        <v>137.02</v>
      </c>
      <c r="I82" s="7"/>
    </row>
    <row r="83" spans="1:9" ht="12.75">
      <c r="A83" s="1"/>
      <c r="B83" s="1" t="s">
        <v>131</v>
      </c>
      <c r="C83" s="47"/>
      <c r="D83" s="1"/>
      <c r="E83" s="58"/>
      <c r="F83" s="59">
        <v>159.34</v>
      </c>
      <c r="I83" s="7"/>
    </row>
    <row r="84" spans="1:9" ht="12.75">
      <c r="A84" s="1"/>
      <c r="B84" s="1" t="s">
        <v>132</v>
      </c>
      <c r="C84" s="47"/>
      <c r="D84" s="1"/>
      <c r="E84" s="58"/>
      <c r="F84" s="59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34">
        <f>F80+F81+F82+F83+F84</f>
        <v>4536.234339408515</v>
      </c>
    </row>
    <row r="86" spans="2:6" ht="12.75">
      <c r="B86" s="36" t="s">
        <v>69</v>
      </c>
      <c r="C86" s="37" t="s">
        <v>70</v>
      </c>
      <c r="D86" s="22" t="s">
        <v>71</v>
      </c>
      <c r="E86" s="22" t="s">
        <v>72</v>
      </c>
      <c r="F86" s="40" t="s">
        <v>135</v>
      </c>
    </row>
    <row r="87" spans="1:6" ht="12.75">
      <c r="A87" s="13"/>
      <c r="B87" s="38">
        <v>42887</v>
      </c>
      <c r="C87" s="39">
        <v>-44053</v>
      </c>
      <c r="D87" s="43">
        <f>F44</f>
        <v>5268</v>
      </c>
      <c r="E87" s="43">
        <f>F85</f>
        <v>4536.234339408515</v>
      </c>
      <c r="F87" s="44">
        <f>C87+D87-E87</f>
        <v>-43321.23433940852</v>
      </c>
    </row>
    <row r="89" spans="1:6" ht="13.5" thickBot="1">
      <c r="A89" t="s">
        <v>112</v>
      </c>
      <c r="C89" s="54">
        <v>42856</v>
      </c>
      <c r="D89" s="8" t="s">
        <v>113</v>
      </c>
      <c r="E89" s="54">
        <v>42886</v>
      </c>
      <c r="F89" t="s">
        <v>114</v>
      </c>
    </row>
    <row r="90" spans="1:7" ht="13.5" thickBot="1">
      <c r="A90" t="s">
        <v>115</v>
      </c>
      <c r="F90" s="55">
        <f>E87</f>
        <v>4536.234339408515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2017-08-21T12:49:08Z</cp:lastPrinted>
  <dcterms:created xsi:type="dcterms:W3CDTF">2008-08-18T07:30:19Z</dcterms:created>
  <dcterms:modified xsi:type="dcterms:W3CDTF">2017-09-01T12:24:36Z</dcterms:modified>
  <cp:category/>
  <cp:version/>
  <cp:contentType/>
  <cp:contentStatus/>
</cp:coreProperties>
</file>