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<sst xmlns="http://schemas.openxmlformats.org/spreadsheetml/2006/main" count="173" uniqueCount="148">
  <si>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</si>
  <si>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</si>
  <si>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</si>
  <si>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</si>
  <si>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</si>
  <si>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</si>
  <si>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</si>
  <si>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</si>
  <si>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</si>
  <si>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</si>
  <si>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</si>
  <si>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</si>
  <si>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</si>
  <si>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</si>
  <si>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</si>
  <si>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</si>
  <si>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</si>
  <si>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</si>
  <si>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</si>
  <si>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</si>
  <si>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</si>
  <si>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</si>
  <si>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</si>
  <si>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</si>
  <si>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</si>
  <si>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</si>
  <si>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</si>
  <si>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</si>
  <si>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</si>
  <si>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</si>
  <si>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</si>
  <si>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</si>
  <si>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</si>
  <si>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</si>
  <si>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</si>
  <si>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</si>
  <si>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</si>
  <si>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</si>
  <si>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</si>
  <si>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</si>
  <si>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</si>
  <si>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</si>
  <si>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</si>
  <si>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</si>
  <si>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</si>
  <si>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</si>
  <si>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</si>
  <si>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</si>
  <si>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</si>
  <si>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</si>
  <si>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</si>
  <si>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</si>
  <si>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</si>
  <si>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</si>
  <si>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</si>
  <si>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</si>
  <si>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</si>
  <si>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</si>
  <si>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</si>
  <si>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</si>
  <si>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</si>
  <si>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</si>
  <si>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</si>
  <si>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</si>
  <si>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</si>
  <si>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</si>
  <si>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</si>
  <si>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</si>
  <si>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</si>
  <si>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</si>
  <si>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</si>
  <si>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</si>
  <si>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</si>
  <si>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</si>
  <si>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</si>
  <si>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</si>
  <si>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</si>
  <si>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</si>
  <si>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</si>
  <si>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</si>
  <si>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</si>
  <si>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</si>
  <si>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</si>
  <si>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</si>
  <si>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</si>
  <si>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</si>
  <si>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</si>
  <si>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</si>
  <si>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</si>
  <si>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</si>
  <si>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</si>
  <si>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</si>
  <si>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</si>
  <si>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</si>
  <si>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</si>
  <si>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</si>
  <si>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</si>
  <si>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</si>
  <si>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</si>
  <si>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</si>
  <si>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</si>
  <si>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</si>
  <si>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</si>
  <si>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</si>
  <si>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</si>
  <si>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</si>
  <si>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</si>
  <si>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</si>
  <si>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</si>
  <si>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</si>
  <si>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</si>
  <si>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</si>
  <si>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</si>
  <si>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</si>
  <si>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</si>
  <si>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</si>
  <si>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</si>
  <si>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</si>
  <si>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</si>
  <si>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</si>
  <si>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</si>
  <si>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</si>
  <si>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</si>
  <si>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</si>
  <si>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</si>
  <si>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</si>
  <si>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</si>
  <si>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</si>
  <si>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</si>
  <si>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</si>
  <si>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</si>
  <si>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</si>
  <si>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</si>
  <si>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</si>
  <si>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</si>
  <si>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</si>
  <si>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</si>
  <si>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 xml:space="preserve">прочистка канализации </t>
  </si>
  <si>
    <t xml:space="preserve">ремонт кровли (150м2) </t>
  </si>
  <si>
    <t>эластобит</t>
  </si>
  <si>
    <t>15 рул.</t>
  </si>
  <si>
    <t>газ-пропан</t>
  </si>
  <si>
    <t>30кг</t>
  </si>
  <si>
    <t>мастика</t>
  </si>
  <si>
    <t>10кг</t>
  </si>
  <si>
    <t>смена ламп (17шт)</t>
  </si>
  <si>
    <t>лампа</t>
  </si>
  <si>
    <t>17шт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</si>
</sst>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506.963934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8.1</v>
      </c>
      <c r="M14" s="46">
        <f t="shared" si="0"/>
        <v>1112.84766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6">
        <f t="shared" si="0"/>
        <v>1717.3574999999998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30.72</v>
      </c>
      <c r="M20" s="33">
        <f>SUM(M6:M19)</f>
        <v>4220.577792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137</v>
      </c>
      <c r="L24" s="46">
        <f>0.15*32.2</f>
        <v>4.83</v>
      </c>
      <c r="M24" s="32">
        <f>L24*114.3*1.202*1.15</f>
        <v>763.1249786999998</v>
      </c>
    </row>
    <row r="25" spans="1:13" ht="12.75">
      <c r="A25" t="s">
        <v>106</v>
      </c>
      <c r="J25" s="20">
        <v>2</v>
      </c>
      <c r="K25" s="20" t="s">
        <v>138</v>
      </c>
      <c r="L25" s="56">
        <f>1.5*146.47</f>
        <v>219.70499999999998</v>
      </c>
      <c r="M25" s="32">
        <f>L25*114.3*1.202*1.15</f>
        <v>34712.70671744999</v>
      </c>
    </row>
    <row r="26" spans="1:13" ht="12.75">
      <c r="A26" t="s">
        <v>107</v>
      </c>
      <c r="J26" s="20">
        <v>3</v>
      </c>
      <c r="K26" s="41" t="s">
        <v>145</v>
      </c>
      <c r="L26" s="56">
        <f>0.17*7.1</f>
        <v>1.207</v>
      </c>
      <c r="M26" s="32">
        <f>L26*114.3*1.202*1.15</f>
        <v>190.70224623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/>
      <c r="L27" s="46"/>
      <c r="M27" s="32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225.742</v>
      </c>
      <c r="M39" s="33">
        <f>SUM(M24:M38)</f>
        <v>35666.53394237999</v>
      </c>
    </row>
    <row r="40" spans="1:11" ht="12.75">
      <c r="A40" s="2" t="s">
        <v>6</v>
      </c>
      <c r="F40" s="11">
        <f>52848.15+1369.49+487.06+791.57</f>
        <v>55496.27</v>
      </c>
      <c r="K40" s="1" t="s">
        <v>61</v>
      </c>
    </row>
    <row r="41" spans="1:13" ht="12.75">
      <c r="A41" t="s">
        <v>7</v>
      </c>
      <c r="F41" s="5">
        <f>49013.07+3.27+0.16</f>
        <v>49016.5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0.8832395402429749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139</v>
      </c>
      <c r="L43" s="25" t="s">
        <v>140</v>
      </c>
      <c r="M43" s="25">
        <f>15*900</f>
        <v>13500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50316.5</v>
      </c>
      <c r="J44" s="20">
        <v>2</v>
      </c>
      <c r="K44" s="20" t="s">
        <v>141</v>
      </c>
      <c r="L44" s="25" t="s">
        <v>142</v>
      </c>
      <c r="M44" s="25">
        <f>30*52.72</f>
        <v>1581.6</v>
      </c>
    </row>
    <row r="45" spans="10:13" ht="12.75">
      <c r="J45" s="20">
        <v>3</v>
      </c>
      <c r="K45" s="20" t="s">
        <v>143</v>
      </c>
      <c r="L45" s="25" t="s">
        <v>144</v>
      </c>
      <c r="M45" s="25">
        <v>606</v>
      </c>
    </row>
    <row r="46" spans="2:13" ht="12.75">
      <c r="B46" s="1" t="s">
        <v>10</v>
      </c>
      <c r="C46" s="1"/>
      <c r="J46" s="20">
        <v>4</v>
      </c>
      <c r="K46" s="20" t="s">
        <v>146</v>
      </c>
      <c r="L46" s="25" t="s">
        <v>147</v>
      </c>
      <c r="M46" s="25">
        <f>17*13.7</f>
        <v>232.89999999999998</v>
      </c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(2400)*1.202</f>
        <v>2884.7999999999997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8666.42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6658.5599999999995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0.1</v>
      </c>
      <c r="E55" t="s">
        <v>14</v>
      </c>
      <c r="F55" s="11">
        <f>B55*D55</f>
        <v>92.35000000000001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6750.91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166307</v>
      </c>
      <c r="D58">
        <v>228935.4</v>
      </c>
      <c r="E58">
        <v>3468</v>
      </c>
      <c r="F58" s="34">
        <f>C58/D58*E58</f>
        <v>2519.281316912981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4220.577792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35666.53394237999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15920.5</v>
      </c>
    </row>
    <row r="62" spans="1:6" ht="12.75">
      <c r="A62" t="s">
        <v>22</v>
      </c>
      <c r="F62" s="11">
        <f>M61</f>
        <v>15920.5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0.49</v>
      </c>
      <c r="E65" t="s">
        <v>14</v>
      </c>
      <c r="F65" s="11">
        <f>B65*D65</f>
        <v>1699.32</v>
      </c>
    </row>
    <row r="66" spans="1:6" ht="12.75">
      <c r="A66" t="s">
        <v>83</v>
      </c>
      <c r="D66" s="11">
        <v>0</v>
      </c>
      <c r="F66" s="11">
        <f>D66*E33</f>
        <v>0</v>
      </c>
    </row>
    <row r="67" spans="1:6" ht="12.75">
      <c r="A67" s="54" t="s">
        <v>128</v>
      </c>
      <c r="B67" s="54"/>
      <c r="C67" s="54"/>
      <c r="D67" s="55"/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60026.213051292965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0.23</v>
      </c>
      <c r="E70" t="s">
        <v>14</v>
      </c>
      <c r="F70" s="11">
        <f>B70*D70</f>
        <v>797.64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1.17</v>
      </c>
      <c r="E73" t="s">
        <v>14</v>
      </c>
      <c r="F73" s="11">
        <f>B73*D73</f>
        <v>4057.56</v>
      </c>
    </row>
    <row r="74" spans="1:6" ht="12.75">
      <c r="A74" s="4" t="s">
        <v>29</v>
      </c>
      <c r="F74" s="31">
        <f>F70+F73</f>
        <v>4855.2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2.23</v>
      </c>
      <c r="E77" t="s">
        <v>14</v>
      </c>
      <c r="F77" s="11">
        <f>B77*D77</f>
        <v>7733.64</v>
      </c>
    </row>
    <row r="78" spans="1:6" ht="12.75">
      <c r="A78" s="4" t="s">
        <v>31</v>
      </c>
      <c r="F78" s="8">
        <f>SUM(F77)</f>
        <v>7733.64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1">
        <f>F52+F56+F68+F74+F78+F79</f>
        <v>88032.38305129296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5105.878216974991</v>
      </c>
    </row>
    <row r="82" spans="1:6" ht="12.75">
      <c r="A82" s="1"/>
      <c r="B82" s="35" t="s">
        <v>133</v>
      </c>
      <c r="C82" s="35"/>
      <c r="D82" s="1"/>
      <c r="E82" s="58" t="s">
        <v>134</v>
      </c>
      <c r="F82" s="59">
        <f>(2810.75*4)+2810.75</f>
        <v>14053.75</v>
      </c>
    </row>
    <row r="83" spans="1:6" ht="12.75">
      <c r="A83" s="1"/>
      <c r="B83" s="35" t="s">
        <v>135</v>
      </c>
      <c r="C83" s="35"/>
      <c r="D83" s="1"/>
      <c r="E83" s="58" t="s">
        <v>134</v>
      </c>
      <c r="F83" s="59">
        <f>(485.81*4)+485.81</f>
        <v>2429.05</v>
      </c>
    </row>
    <row r="84" spans="1:6" ht="12.75">
      <c r="A84" s="1"/>
      <c r="B84" s="35" t="s">
        <v>136</v>
      </c>
      <c r="C84" s="35"/>
      <c r="D84" s="1"/>
      <c r="E84" s="58" t="s">
        <v>134</v>
      </c>
      <c r="F84" s="59">
        <f>(3157.75*4)+3157.75</f>
        <v>15788.75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125409.81126826795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132</v>
      </c>
    </row>
    <row r="87" spans="1:6" ht="12.75">
      <c r="A87" s="13"/>
      <c r="B87" s="38">
        <v>42856</v>
      </c>
      <c r="C87" s="39">
        <v>-377679</v>
      </c>
      <c r="D87" s="43">
        <f>F44</f>
        <v>50316.5</v>
      </c>
      <c r="E87" s="43">
        <f>F85</f>
        <v>125409.81126826795</v>
      </c>
      <c r="F87" s="44">
        <f>C87+D87-E87</f>
        <v>-452772.3112682679</v>
      </c>
    </row>
    <row r="89" spans="1:6" ht="13.5" thickBot="1">
      <c r="A89" t="s">
        <v>111</v>
      </c>
      <c r="C89" s="52">
        <v>42856</v>
      </c>
      <c r="D89" s="8" t="s">
        <v>112</v>
      </c>
      <c r="E89" s="52">
        <v>42886</v>
      </c>
      <c r="F89" t="s">
        <v>113</v>
      </c>
    </row>
    <row r="90" spans="1:7" ht="13.5" thickBot="1">
      <c r="A90" t="s">
        <v>114</v>
      </c>
      <c r="F90" s="53">
        <f>E87</f>
        <v>125409.81126826795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2017-08-21T12:54:38Z</cp:lastPrinted>
  <dcterms:created xsi:type="dcterms:W3CDTF">2008-08-18T07:30:19Z</dcterms:created>
  <dcterms:modified xsi:type="dcterms:W3CDTF">2017-08-21T12:54:40Z</dcterms:modified>
  <cp:category/>
  <cp:version/>
  <cp:contentType/>
  <cp:contentStatus/>
</cp:coreProperties>
</file>