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<sst xmlns="http://schemas.openxmlformats.org/spreadsheetml/2006/main" count="179" uniqueCount="151">
  <si>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</si>
  <si>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</si>
  <si>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</si>
  <si>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</si>
  <si>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</si>
  <si>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</si>
  <si>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</si>
  <si>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</si>
  <si>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</si>
  <si>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</si>
  <si>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</si>
  <si>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</si>
  <si>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</si>
  <si>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</si>
  <si>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</si>
  <si>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</si>
  <si>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</si>
  <si>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</si>
  <si>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</si>
  <si>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</si>
  <si>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</si>
  <si>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</si>
  <si>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</si>
  <si>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</si>
  <si>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</si>
  <si>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</si>
  <si>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</si>
  <si>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</si>
  <si>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</si>
  <si>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</si>
  <si>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</si>
  <si>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</si>
  <si>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</si>
  <si>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</si>
  <si>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</si>
  <si>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</si>
  <si>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</si>
  <si>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</si>
  <si>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</si>
  <si>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</si>
  <si>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</si>
  <si>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</si>
  <si>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</si>
  <si>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</si>
  <si>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</si>
  <si>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</si>
  <si>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</si>
  <si>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</si>
  <si>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</si>
  <si>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</si>
  <si>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</si>
  <si>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</si>
  <si>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</si>
  <si>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</si>
  <si>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</si>
  <si>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</si>
  <si>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</si>
  <si>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</si>
  <si>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</si>
  <si>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</si>
  <si>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</si>
  <si>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</si>
  <si>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</si>
  <si>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</si>
  <si>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</si>
  <si>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</si>
  <si>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</si>
  <si>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</si>
  <si>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</si>
  <si>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</si>
  <si>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</si>
  <si>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</si>
  <si>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</si>
  <si>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</si>
  <si>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</si>
  <si>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</si>
  <si>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</si>
  <si>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</si>
  <si>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</si>
  <si>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</si>
  <si>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</si>
  <si>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</si>
  <si>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</si>
  <si>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</si>
  <si>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</si>
  <si>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</si>
  <si>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</si>
  <si>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</si>
  <si>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</si>
  <si>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</si>
  <si>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</si>
  <si>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</si>
  <si>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</si>
  <si>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</si>
  <si>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</si>
  <si>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</si>
  <si>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</si>
  <si>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</si>
  <si>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</si>
  <si>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</si>
  <si>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</si>
  <si>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</si>
  <si>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</si>
  <si>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</si>
  <si>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</si>
  <si>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</si>
  <si>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</si>
  <si>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</si>
  <si>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</si>
  <si>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</si>
  <si>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</si>
  <si>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</si>
  <si>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</si>
  <si>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</si>
  <si>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</si>
  <si>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</si>
  <si>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</si>
  <si>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</si>
  <si>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</si>
  <si>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</si>
  <si>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</si>
  <si>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</si>
  <si>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</si>
  <si>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</si>
  <si>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</si>
  <si>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</si>
  <si>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</si>
  <si>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</si>
  <si>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</si>
  <si>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</si>
  <si>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</si>
  <si>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</si>
  <si>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</si>
  <si>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</si>
  <si>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</si>
  <si>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</si>
  <si>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</si>
  <si>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</si>
  <si>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</si>
  <si>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вентиля д 25 (1шт) т.п.</t>
  </si>
  <si>
    <t>смена сгона д 25 (1шт)</t>
  </si>
  <si>
    <t>вентиль д 25</t>
  </si>
  <si>
    <t>1шт</t>
  </si>
  <si>
    <t>2шт</t>
  </si>
  <si>
    <t>муфта 32 раз.</t>
  </si>
  <si>
    <t>муфта нер.32</t>
  </si>
  <si>
    <t>сгон 25</t>
  </si>
  <si>
    <t>смена тройника 110 (1шт) чердак</t>
  </si>
  <si>
    <t>тройник 110</t>
  </si>
  <si>
    <t>переход 110</t>
  </si>
  <si>
    <t>манжета 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</si>
</sst>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12</v>
      </c>
      <c r="K2" s="5" t="s">
        <v>138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47">
        <f>L6*114.3*1.202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4.29</v>
      </c>
      <c r="M11" s="47">
        <f t="shared" si="0"/>
        <v>589.3970939999999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99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54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56</v>
      </c>
      <c r="K18" s="26" t="s">
        <v>55</v>
      </c>
      <c r="L18" s="21">
        <v>0.81</v>
      </c>
      <c r="M18" s="47">
        <f t="shared" si="0"/>
        <v>111.28476599999999</v>
      </c>
    </row>
    <row r="19" spans="1:13" ht="12.75">
      <c r="A19" t="s">
        <v>104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9.88</v>
      </c>
      <c r="M20" s="33">
        <f>SUM(M6:M19)</f>
        <v>1357.3993679999999</v>
      </c>
    </row>
    <row r="21" spans="1:11" ht="12.75">
      <c r="A21" t="s">
        <v>131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139</v>
      </c>
      <c r="L24" s="47">
        <v>1.03</v>
      </c>
      <c r="M24" s="32">
        <f>L24*114.3*1.202*1.15</f>
        <v>162.73679669999999</v>
      </c>
    </row>
    <row r="25" spans="1:13" ht="12.75">
      <c r="A25" t="s">
        <v>109</v>
      </c>
      <c r="J25" s="20">
        <v>2</v>
      </c>
      <c r="K25" s="20" t="s">
        <v>140</v>
      </c>
      <c r="L25" s="47">
        <v>0.416</v>
      </c>
      <c r="M25" s="32">
        <f>L25*114.3*1.202*1.15</f>
        <v>65.72670623999998</v>
      </c>
    </row>
    <row r="26" spans="1:13" ht="12.75">
      <c r="A26" t="s">
        <v>110</v>
      </c>
      <c r="J26" s="20">
        <v>3</v>
      </c>
      <c r="K26" s="20" t="s">
        <v>147</v>
      </c>
      <c r="L26" s="47">
        <v>1.03</v>
      </c>
      <c r="M26" s="32">
        <f>L26*114.3*1.202*1.15</f>
        <v>162.73679669999999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>L27*114.3*1.202*1.15</f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2.476</v>
      </c>
      <c r="M36" s="33">
        <f>SUM(M24:M35)</f>
        <v>391.2002996399999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62612.44-8.81</f>
        <v>62603.630000000005</v>
      </c>
      <c r="J40" s="20">
        <v>1</v>
      </c>
      <c r="K40" s="20" t="s">
        <v>141</v>
      </c>
      <c r="L40" s="25" t="s">
        <v>142</v>
      </c>
      <c r="M40" s="25">
        <v>496</v>
      </c>
    </row>
    <row r="41" spans="1:13" ht="12.75">
      <c r="A41" t="s">
        <v>7</v>
      </c>
      <c r="F41" s="5">
        <v>73316.21</v>
      </c>
      <c r="J41" s="20">
        <v>2</v>
      </c>
      <c r="K41" s="20" t="s">
        <v>144</v>
      </c>
      <c r="L41" s="25" t="s">
        <v>143</v>
      </c>
      <c r="M41" s="25">
        <f>2*286.46</f>
        <v>572.92</v>
      </c>
    </row>
    <row r="42" spans="2:13" ht="12.75">
      <c r="B42" t="s">
        <v>8</v>
      </c>
      <c r="F42" s="9">
        <f>F41/F40</f>
        <v>1.1711175534070468</v>
      </c>
      <c r="J42" s="20">
        <v>3</v>
      </c>
      <c r="K42" s="20" t="s">
        <v>145</v>
      </c>
      <c r="L42" s="25" t="s">
        <v>142</v>
      </c>
      <c r="M42" s="25">
        <v>155</v>
      </c>
    </row>
    <row r="43" spans="1:13" ht="12.75">
      <c r="A43" s="7" t="s">
        <v>130</v>
      </c>
      <c r="B43" s="7"/>
      <c r="C43" s="7"/>
      <c r="D43" s="7"/>
      <c r="E43" s="7"/>
      <c r="F43" s="11">
        <f>250+100+400+250</f>
        <v>1000</v>
      </c>
      <c r="J43" s="20">
        <v>4</v>
      </c>
      <c r="K43" s="20" t="s">
        <v>146</v>
      </c>
      <c r="L43" s="25" t="s">
        <v>142</v>
      </c>
      <c r="M43" s="25">
        <v>58.75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74316.21</v>
      </c>
      <c r="J44" s="20">
        <v>5</v>
      </c>
      <c r="K44" s="20" t="s">
        <v>148</v>
      </c>
      <c r="L44" s="25" t="s">
        <v>142</v>
      </c>
      <c r="M44" s="25">
        <v>194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142</v>
      </c>
      <c r="M45" s="25">
        <v>115</v>
      </c>
    </row>
    <row r="46" spans="10:13" ht="12.75">
      <c r="J46" s="20">
        <v>7</v>
      </c>
      <c r="K46" s="20" t="s">
        <v>150</v>
      </c>
      <c r="L46" s="25" t="s">
        <v>142</v>
      </c>
      <c r="M46" s="25">
        <v>43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(2000+1230.33)*1.202</f>
        <v>3882.85666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3348.77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0.53</v>
      </c>
      <c r="F50" s="11">
        <f>E50*E33</f>
        <v>1673.7930000000001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8905.41966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E33*D53</f>
        <v>5968.808999999999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0.4</v>
      </c>
      <c r="E54" t="s">
        <v>14</v>
      </c>
      <c r="F54" s="5">
        <f>B54*D54</f>
        <v>204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6172.808999999999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1634.67</v>
      </c>
    </row>
    <row r="61" spans="1:13" ht="12.75">
      <c r="A61" t="s">
        <v>19</v>
      </c>
      <c r="C61" s="53">
        <v>166649</v>
      </c>
      <c r="D61">
        <v>228935.4</v>
      </c>
      <c r="E61">
        <v>3158.1</v>
      </c>
      <c r="F61" s="34">
        <f>C61/D61*E61</f>
        <v>2298.8764817498736</v>
      </c>
      <c r="J61" s="44"/>
      <c r="K61" s="44"/>
      <c r="L61" s="45"/>
      <c r="M61" s="46"/>
    </row>
    <row r="62" spans="1:6" ht="12.75">
      <c r="A62" t="s">
        <v>20</v>
      </c>
      <c r="F62" s="34">
        <f>M20</f>
        <v>1357.3993679999999</v>
      </c>
    </row>
    <row r="63" spans="1:6" ht="12.75">
      <c r="A63" t="s">
        <v>21</v>
      </c>
      <c r="F63" s="11">
        <f>M36</f>
        <v>391.2002996399999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1634.67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0.24</v>
      </c>
      <c r="E68" t="s">
        <v>14</v>
      </c>
      <c r="F68" s="11">
        <f>B68*D68</f>
        <v>757.944</v>
      </c>
    </row>
    <row r="69" spans="1:6" ht="12.75">
      <c r="A69" t="s">
        <v>87</v>
      </c>
      <c r="D69" s="11">
        <v>0.87</v>
      </c>
      <c r="F69" s="11">
        <f>D69*E33</f>
        <v>2747.547</v>
      </c>
    </row>
    <row r="70" spans="1:6" ht="12.75">
      <c r="A70" s="4" t="s">
        <v>25</v>
      </c>
      <c r="B70" s="10"/>
      <c r="C70" s="10"/>
      <c r="F70" s="31">
        <f>SUM(F61:F69)</f>
        <v>9187.637149389873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0.26</v>
      </c>
      <c r="E72" t="s">
        <v>14</v>
      </c>
      <c r="F72" s="11">
        <f>B72*D72</f>
        <v>821.106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1.34</v>
      </c>
      <c r="E75" t="s">
        <v>14</v>
      </c>
      <c r="F75" s="11">
        <f>B75*D75</f>
        <v>4231.854</v>
      </c>
    </row>
    <row r="76" spans="1:6" ht="12.75">
      <c r="A76" s="4" t="s">
        <v>29</v>
      </c>
      <c r="F76" s="31">
        <f>F72+F75</f>
        <v>5052.96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2.67</v>
      </c>
      <c r="E79" t="s">
        <v>14</v>
      </c>
      <c r="F79" s="11">
        <f>B79*D79</f>
        <v>8432.127</v>
      </c>
    </row>
    <row r="80" spans="1:6" ht="12.75">
      <c r="A80" s="4" t="s">
        <v>32</v>
      </c>
      <c r="F80" s="31">
        <f>SUM(F79)</f>
        <v>8432.127</v>
      </c>
    </row>
    <row r="81" spans="1:9" ht="12.75">
      <c r="A81" s="48" t="s">
        <v>80</v>
      </c>
      <c r="B81" s="49"/>
      <c r="C81" s="49"/>
      <c r="D81" s="50">
        <v>2.44</v>
      </c>
      <c r="E81" s="49"/>
      <c r="F81" s="51">
        <f>D81*E33</f>
        <v>7705.763999999999</v>
      </c>
      <c r="I81" s="7"/>
    </row>
    <row r="82" spans="1:6" ht="12.75">
      <c r="A82" s="1" t="s">
        <v>33</v>
      </c>
      <c r="B82" s="1"/>
      <c r="F82" s="31">
        <f>F51+F55+F59+F70+F76+F80+F81</f>
        <v>51761.71680938988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3002.179574944613</v>
      </c>
    </row>
    <row r="84" spans="1:6" ht="12.75">
      <c r="A84" s="1"/>
      <c r="B84" s="35" t="s">
        <v>133</v>
      </c>
      <c r="C84" s="35"/>
      <c r="D84" s="1"/>
      <c r="E84" s="60"/>
      <c r="F84" s="61">
        <v>7632.82</v>
      </c>
    </row>
    <row r="85" spans="1:6" ht="12.75">
      <c r="A85" s="1"/>
      <c r="B85" s="35" t="s">
        <v>134</v>
      </c>
      <c r="C85" s="35"/>
      <c r="D85" s="1"/>
      <c r="E85" s="60"/>
      <c r="F85" s="61">
        <v>601.5</v>
      </c>
    </row>
    <row r="86" spans="1:6" ht="12.75">
      <c r="A86" s="1"/>
      <c r="B86" s="35" t="s">
        <v>135</v>
      </c>
      <c r="C86" s="35"/>
      <c r="D86" s="1"/>
      <c r="E86" s="60"/>
      <c r="F86" s="61">
        <v>3798.6</v>
      </c>
    </row>
    <row r="87" spans="1:6" ht="15">
      <c r="A87" s="12" t="s">
        <v>35</v>
      </c>
      <c r="B87" s="12"/>
      <c r="C87" s="12"/>
      <c r="D87" s="12"/>
      <c r="E87" s="12"/>
      <c r="F87" s="41">
        <f>F82+F83+F84+F85+F86</f>
        <v>66796.8163843345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40" t="s">
        <v>136</v>
      </c>
    </row>
    <row r="89" spans="1:6" ht="12.75">
      <c r="A89" s="13"/>
      <c r="B89" s="38">
        <v>43435</v>
      </c>
      <c r="C89" s="39">
        <v>-259099</v>
      </c>
      <c r="D89" s="42">
        <f>F44</f>
        <v>74316.21</v>
      </c>
      <c r="E89" s="42">
        <f>F87</f>
        <v>66796.8163843345</v>
      </c>
      <c r="F89" s="43">
        <f>C89+D89-E89</f>
        <v>-251579.60638433447</v>
      </c>
    </row>
    <row r="91" spans="1:6" ht="13.5" thickBot="1">
      <c r="A91" t="s">
        <v>115</v>
      </c>
      <c r="C91" s="55">
        <v>43070</v>
      </c>
      <c r="D91" s="8" t="s">
        <v>116</v>
      </c>
      <c r="E91" s="55">
        <v>43100</v>
      </c>
      <c r="F91" t="s">
        <v>117</v>
      </c>
    </row>
    <row r="92" spans="1:8" ht="13.5" thickBot="1">
      <c r="A92" t="s">
        <v>118</v>
      </c>
      <c r="F92" s="56">
        <f>E89</f>
        <v>66796.8163843345</v>
      </c>
      <c r="G92" s="7" t="s">
        <v>14</v>
      </c>
      <c r="H92" s="7"/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1" ht="12.75">
      <c r="B101" t="s">
        <v>126</v>
      </c>
    </row>
    <row r="103" ht="12.75">
      <c r="A103" t="s">
        <v>127</v>
      </c>
    </row>
    <row r="106" ht="12.75">
      <c r="A106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2017-08-21T12:50:07Z</cp:lastPrinted>
  <dcterms:created xsi:type="dcterms:W3CDTF">2008-08-18T07:30:19Z</dcterms:created>
  <dcterms:modified xsi:type="dcterms:W3CDTF">2018-03-28T06:03:58Z</dcterms:modified>
  <cp:category/>
  <cp:version/>
  <cp:contentType/>
  <cp:contentStatus/>
</cp:coreProperties>
</file>