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<sst xmlns="http://schemas.openxmlformats.org/spreadsheetml/2006/main" count="158" uniqueCount="135">
  <si>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</si>
  <si>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</si>
  <si>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</si>
  <si>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</si>
  <si>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</si>
  <si>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</si>
  <si>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</si>
  <si>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</si>
  <si>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</si>
  <si>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</si>
  <si>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</si>
  <si>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</si>
  <si>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</si>
  <si>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</si>
  <si>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</si>
  <si>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</si>
  <si>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</si>
  <si>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</si>
  <si>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</si>
  <si>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</si>
  <si>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</si>
  <si>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</si>
  <si>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</si>
  <si>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</si>
  <si>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</si>
  <si>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</si>
  <si>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</si>
  <si>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</si>
  <si>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</si>
  <si>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</si>
  <si>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</si>
  <si>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</si>
  <si>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</si>
  <si>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</si>
  <si>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</si>
  <si>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</si>
  <si>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</si>
  <si>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</si>
  <si>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</si>
  <si>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</si>
  <si>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</si>
  <si>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</si>
  <si>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</si>
  <si>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</si>
  <si>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</si>
  <si>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</si>
  <si>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</si>
  <si>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</si>
  <si>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</si>
  <si>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</si>
  <si>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</si>
  <si>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</si>
  <si>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</si>
  <si>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</si>
  <si>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</si>
  <si>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</si>
  <si>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</si>
  <si>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</si>
  <si>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</si>
  <si>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</si>
  <si>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</si>
  <si>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</si>
  <si>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</si>
  <si>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</si>
  <si>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</si>
  <si>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</si>
  <si>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</si>
  <si>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</si>
  <si>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</si>
  <si>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</si>
  <si>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</si>
  <si>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</si>
  <si>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</si>
  <si>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</si>
  <si>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</si>
  <si>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</si>
  <si>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</si>
  <si>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</si>
  <si>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</si>
  <si>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</si>
  <si>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</si>
  <si>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</si>
  <si>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</si>
  <si>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</si>
  <si>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</si>
  <si>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</si>
  <si>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</si>
  <si>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</si>
  <si>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</si>
  <si>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</si>
  <si>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</si>
  <si>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</si>
  <si>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</si>
  <si>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</si>
  <si>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</si>
  <si>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</si>
  <si>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</si>
  <si>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</si>
  <si>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</si>
  <si>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</si>
  <si>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</si>
  <si>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</si>
  <si>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</si>
  <si>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</si>
  <si>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</si>
  <si>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</si>
  <si>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</si>
  <si>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</si>
  <si>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</si>
  <si>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</si>
  <si>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</si>
  <si>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</si>
  <si>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</si>
  <si>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</si>
  <si>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</si>
  <si>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</si>
  <si>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</si>
  <si>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</si>
  <si>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</si>
  <si>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</si>
  <si>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</si>
  <si>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</si>
  <si>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</si>
  <si>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</si>
  <si>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</si>
  <si>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</si>
  <si>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(Спарк,ростелеком,комстар)</t>
    </r>
  </si>
  <si>
    <t>директора: Падуна Э.В. Действующего на основании _Устава__________________</t>
  </si>
  <si>
    <t>2017 г.</t>
  </si>
  <si>
    <t>февраля</t>
  </si>
  <si>
    <t>за  февраль 2017 г.</t>
  </si>
  <si>
    <t>ост.на 01.03.</t>
  </si>
  <si>
    <t xml:space="preserve">смена ламп (10шт) </t>
  </si>
  <si>
    <t>лампа</t>
  </si>
  <si>
    <t>10шт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</si>
</sst>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3">
      <selection activeCell="M40" sqref="M40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2</v>
      </c>
      <c r="K2" s="5" t="s">
        <v>130</v>
      </c>
    </row>
    <row r="3" spans="1:13" ht="12.75">
      <c r="A3" t="s">
        <v>85</v>
      </c>
      <c r="J3" s="14" t="s">
        <v>34</v>
      </c>
      <c r="K3" s="60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28</v>
      </c>
      <c r="F5" s="8" t="s">
        <v>129</v>
      </c>
      <c r="G5" s="8" t="s">
        <v>128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52">
        <f>L6*114.3*1.202</f>
        <v>0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2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52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2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2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4.98</v>
      </c>
      <c r="M11" s="52">
        <f t="shared" si="0"/>
        <v>684.195228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2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2">
        <f t="shared" si="0"/>
        <v>686.943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52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2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2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15</v>
      </c>
      <c r="M17" s="52">
        <f t="shared" si="0"/>
        <v>2060.8289999999997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2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2">
        <f t="shared" si="0"/>
        <v>68.6943</v>
      </c>
    </row>
    <row r="20" spans="1:13" ht="12.75">
      <c r="A20" t="s">
        <v>101</v>
      </c>
      <c r="J20" s="20"/>
      <c r="K20" s="27" t="s">
        <v>56</v>
      </c>
      <c r="L20" s="28">
        <f>SUM(L6:L19)</f>
        <v>25.48</v>
      </c>
      <c r="M20" s="32">
        <f>SUM(M6:M19)</f>
        <v>3500.6615279999996</v>
      </c>
    </row>
    <row r="21" spans="1:11" ht="12.75">
      <c r="A21" t="s">
        <v>127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132</v>
      </c>
      <c r="L24" s="25">
        <f>0.1*7.1</f>
        <v>0.71</v>
      </c>
      <c r="M24" s="50">
        <f>L24*114.3*1.202*1.15</f>
        <v>112.17779189999997</v>
      </c>
    </row>
    <row r="25" spans="1:13" ht="12.75">
      <c r="A25" t="s">
        <v>105</v>
      </c>
      <c r="J25" s="20">
        <v>2</v>
      </c>
      <c r="K25" s="48"/>
      <c r="L25" s="59"/>
      <c r="M25" s="50">
        <f>L25*114.3*1.202*1.15</f>
        <v>0</v>
      </c>
    </row>
    <row r="26" spans="1:13" ht="12.75">
      <c r="A26" t="s">
        <v>106</v>
      </c>
      <c r="J26" s="20">
        <v>3</v>
      </c>
      <c r="K26" s="20"/>
      <c r="L26" s="52"/>
      <c r="M26" s="50">
        <f>L26*114.3*1.202*1.15</f>
        <v>0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/>
      <c r="L27" s="52"/>
      <c r="M27" s="50">
        <f aca="true" t="shared" si="1" ref="M27:M34">L27*114.3*1.202*1.15</f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50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8"/>
      <c r="L29" s="49"/>
      <c r="M29" s="50">
        <f t="shared" si="1"/>
        <v>0</v>
      </c>
    </row>
    <row r="30" spans="10:13" ht="12.75">
      <c r="J30" s="20">
        <v>7</v>
      </c>
      <c r="K30" s="20"/>
      <c r="L30" s="25"/>
      <c r="M30" s="50">
        <f t="shared" si="1"/>
        <v>0</v>
      </c>
    </row>
    <row r="31" spans="2:13" ht="12.75">
      <c r="B31" t="s">
        <v>0</v>
      </c>
      <c r="J31" s="20">
        <v>8</v>
      </c>
      <c r="K31" s="48"/>
      <c r="L31" s="49"/>
      <c r="M31" s="50">
        <f t="shared" si="1"/>
        <v>0</v>
      </c>
    </row>
    <row r="32" spans="10:13" ht="12.75">
      <c r="J32" s="20">
        <v>9</v>
      </c>
      <c r="K32" s="20"/>
      <c r="L32" s="25"/>
      <c r="M32" s="50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0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0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0.71</v>
      </c>
      <c r="M35" s="32">
        <f>SUM(M24:M34)</f>
        <v>112.17779189999997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8" t="s">
        <v>133</v>
      </c>
      <c r="L39" s="49" t="s">
        <v>134</v>
      </c>
      <c r="M39" s="49">
        <f>10*13.3</f>
        <v>133</v>
      </c>
    </row>
    <row r="40" spans="1:13" ht="12.75">
      <c r="A40" s="2" t="s">
        <v>6</v>
      </c>
      <c r="F40" s="11">
        <v>62607.99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60244.65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0.9622517828794696</v>
      </c>
      <c r="J42" s="20">
        <v>4</v>
      </c>
      <c r="K42" s="20"/>
      <c r="L42" s="25"/>
      <c r="M42" s="25"/>
    </row>
    <row r="43" spans="1:13" ht="12.75">
      <c r="A43" t="s">
        <v>126</v>
      </c>
      <c r="F43" s="5">
        <f>250+800+250</f>
        <v>1300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61544.65</v>
      </c>
      <c r="J44" s="20">
        <v>6</v>
      </c>
      <c r="K44" s="20"/>
      <c r="L44" s="25"/>
      <c r="M44" s="25"/>
    </row>
    <row r="45" spans="6:13" ht="12.75">
      <c r="F45" s="47"/>
      <c r="J45" s="20">
        <v>7</v>
      </c>
      <c r="K45" s="48"/>
      <c r="L45" s="49"/>
      <c r="M45" s="49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4336.33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(2800+100)*1.202</f>
        <v>3485.7999999999997</v>
      </c>
      <c r="J50" s="20">
        <v>12</v>
      </c>
      <c r="K50" s="20"/>
      <c r="L50" s="25"/>
      <c r="M50" s="25"/>
    </row>
    <row r="51" spans="1:13" ht="12.75">
      <c r="A51" s="6" t="s">
        <v>82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7822.129999999999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133</v>
      </c>
    </row>
    <row r="54" spans="1:6" ht="12.75">
      <c r="A54" t="s">
        <v>73</v>
      </c>
      <c r="C54" s="13"/>
      <c r="D54" s="43">
        <v>1.78</v>
      </c>
      <c r="E54" s="13" t="s">
        <v>14</v>
      </c>
      <c r="F54" s="11">
        <f>E33*D54</f>
        <v>7968.348000000001</v>
      </c>
    </row>
    <row r="55" spans="1:6" ht="12.75">
      <c r="A55" t="s">
        <v>77</v>
      </c>
      <c r="B55">
        <v>1246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16</v>
      </c>
      <c r="B56" s="10"/>
      <c r="C56" s="10"/>
      <c r="F56" s="31">
        <f>SUM(F54:F55)</f>
        <v>7968.348000000001</v>
      </c>
    </row>
    <row r="57" spans="1:2" ht="12.75">
      <c r="A57" s="4" t="s">
        <v>17</v>
      </c>
      <c r="B57" s="4"/>
    </row>
    <row r="58" spans="1:6" ht="12.75">
      <c r="A58" t="s">
        <v>18</v>
      </c>
      <c r="C58" s="55">
        <v>150190</v>
      </c>
      <c r="D58">
        <v>228935.4</v>
      </c>
      <c r="E58">
        <v>4476.6</v>
      </c>
      <c r="F58" s="33">
        <f>C58/D58*E58</f>
        <v>2936.813415487514</v>
      </c>
    </row>
    <row r="59" spans="1:6" ht="12.75">
      <c r="A59" t="s">
        <v>19</v>
      </c>
      <c r="F59" s="33">
        <f>M20</f>
        <v>3500.6615279999996</v>
      </c>
    </row>
    <row r="60" spans="1:6" ht="12.75">
      <c r="A60" t="s">
        <v>20</v>
      </c>
      <c r="F60" s="11">
        <f>M35</f>
        <v>112.17779189999997</v>
      </c>
    </row>
    <row r="61" spans="1:6" ht="12.75">
      <c r="A61" t="s">
        <v>70</v>
      </c>
      <c r="F61" s="5">
        <v>0</v>
      </c>
    </row>
    <row r="62" spans="1:6" ht="12.75">
      <c r="A62" t="s">
        <v>21</v>
      </c>
      <c r="F62" s="11">
        <f>M53</f>
        <v>133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0.24</v>
      </c>
      <c r="E65" t="s">
        <v>14</v>
      </c>
      <c r="F65" s="11">
        <f>B65*D65</f>
        <v>1074.384</v>
      </c>
    </row>
    <row r="66" spans="1:6" ht="12.75">
      <c r="A66" s="44"/>
      <c r="B66" s="44"/>
      <c r="C66" s="44"/>
      <c r="D66" s="45"/>
      <c r="E66" s="44"/>
      <c r="F66" s="45">
        <v>0</v>
      </c>
    </row>
    <row r="67" spans="1:6" ht="12.75">
      <c r="A67" s="44" t="s">
        <v>83</v>
      </c>
      <c r="B67" s="44"/>
      <c r="C67" s="44"/>
      <c r="D67" s="45">
        <v>0</v>
      </c>
      <c r="E67" s="44"/>
      <c r="F67" s="45">
        <f>D67*E33</f>
        <v>0</v>
      </c>
    </row>
    <row r="68" spans="1:6" ht="12.75">
      <c r="A68" s="4" t="s">
        <v>24</v>
      </c>
      <c r="B68" s="10"/>
      <c r="C68" s="10"/>
      <c r="F68" s="46">
        <f>SUM(F58:F67)</f>
        <v>7757.0367353875135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0.27</v>
      </c>
      <c r="E70" t="s">
        <v>14</v>
      </c>
      <c r="F70" s="11">
        <f>B70*D70</f>
        <v>1208.6820000000002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0.88</v>
      </c>
      <c r="E73" t="s">
        <v>14</v>
      </c>
      <c r="F73" s="11">
        <f>B73*D73</f>
        <v>3939.4080000000004</v>
      </c>
    </row>
    <row r="74" spans="1:6" ht="12.75">
      <c r="A74" s="4" t="s">
        <v>28</v>
      </c>
      <c r="F74" s="31">
        <f>F70+F73</f>
        <v>5148.09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1.9</v>
      </c>
      <c r="E77" t="s">
        <v>14</v>
      </c>
      <c r="F77" s="11">
        <f>B77*D77</f>
        <v>8505.54</v>
      </c>
    </row>
    <row r="78" spans="1:6" ht="12.75">
      <c r="A78" s="4" t="s">
        <v>30</v>
      </c>
      <c r="F78" s="31">
        <f>SUM(F77)</f>
        <v>8505.54</v>
      </c>
    </row>
    <row r="79" spans="1:6" ht="12.75">
      <c r="A79" s="53" t="s">
        <v>76</v>
      </c>
      <c r="B79" s="44"/>
      <c r="C79" s="44"/>
      <c r="D79" s="51">
        <v>0</v>
      </c>
      <c r="E79" s="44"/>
      <c r="F79" s="54">
        <f>D79*E33</f>
        <v>0</v>
      </c>
    </row>
    <row r="80" spans="1:6" ht="12.75">
      <c r="A80" s="1" t="s">
        <v>31</v>
      </c>
      <c r="B80" s="1"/>
      <c r="F80" s="31">
        <f>F52+F56+F68+F74+F78+F79</f>
        <v>37201.14473538751</v>
      </c>
    </row>
    <row r="81" spans="1:9" ht="12.75">
      <c r="A81" s="1" t="s">
        <v>74</v>
      </c>
      <c r="B81" s="34"/>
      <c r="C81" s="34">
        <v>0.058</v>
      </c>
      <c r="D81" s="1"/>
      <c r="E81" s="1"/>
      <c r="F81" s="31">
        <f>F80*5.8%</f>
        <v>2157.6663946524754</v>
      </c>
      <c r="I81" s="7"/>
    </row>
    <row r="82" spans="1:6" ht="15">
      <c r="A82" s="12" t="s">
        <v>33</v>
      </c>
      <c r="B82" s="12"/>
      <c r="C82" s="12"/>
      <c r="D82" s="12"/>
      <c r="E82" s="12"/>
      <c r="F82" s="40">
        <f>F80+F81</f>
        <v>39358.81113003999</v>
      </c>
    </row>
    <row r="83" spans="2:6" ht="12.75">
      <c r="B83" s="35" t="s">
        <v>66</v>
      </c>
      <c r="C83" s="36" t="s">
        <v>67</v>
      </c>
      <c r="D83" s="22" t="s">
        <v>68</v>
      </c>
      <c r="E83" s="22" t="s">
        <v>69</v>
      </c>
      <c r="F83" s="39" t="s">
        <v>131</v>
      </c>
    </row>
    <row r="84" spans="1:6" ht="12.75">
      <c r="A84" s="13"/>
      <c r="B84" s="37">
        <v>42767</v>
      </c>
      <c r="C84" s="38">
        <v>223590</v>
      </c>
      <c r="D84" s="41">
        <f>F44</f>
        <v>61544.65</v>
      </c>
      <c r="E84" s="41">
        <f>F82</f>
        <v>39358.81113003999</v>
      </c>
      <c r="F84" s="42">
        <f>C84+D84-E84</f>
        <v>245775.83886996005</v>
      </c>
    </row>
    <row r="86" spans="1:6" ht="13.5" thickBot="1">
      <c r="A86" t="s">
        <v>111</v>
      </c>
      <c r="C86" s="57">
        <v>42767</v>
      </c>
      <c r="D86" s="8" t="s">
        <v>112</v>
      </c>
      <c r="E86" s="57">
        <v>42794</v>
      </c>
      <c r="F86" t="s">
        <v>113</v>
      </c>
    </row>
    <row r="87" spans="1:7" ht="13.5" thickBot="1">
      <c r="A87" t="s">
        <v>114</v>
      </c>
      <c r="F87" s="58">
        <f>E84</f>
        <v>39358.81113003999</v>
      </c>
      <c r="G87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4" ht="12.75">
      <c r="A104" t="s">
        <v>125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2017-01-21T08:24:21Z</cp:lastPrinted>
  <dcterms:created xsi:type="dcterms:W3CDTF">2008-08-18T07:30:19Z</dcterms:created>
  <dcterms:modified xsi:type="dcterms:W3CDTF">2017-05-11T10:16:10Z</dcterms:modified>
  <cp:category/>
  <cp:version/>
  <cp:contentType/>
  <cp:contentStatus/>
</cp:coreProperties>
</file>