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<sst xmlns="http://schemas.openxmlformats.org/spreadsheetml/2006/main" count="162" uniqueCount="139">
  <si>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</si>
  <si>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</si>
  <si>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</si>
  <si>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</si>
  <si>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</si>
  <si>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</si>
  <si>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</si>
  <si>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</si>
  <si>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</si>
  <si>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</si>
  <si>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</si>
  <si>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</si>
  <si>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</si>
  <si>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</si>
  <si>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</si>
  <si>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</si>
  <si>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</si>
  <si>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</si>
  <si>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</si>
  <si>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</si>
  <si>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</si>
  <si>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</si>
  <si>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</si>
  <si>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</si>
  <si>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</si>
  <si>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</si>
  <si>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</si>
  <si>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</si>
  <si>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</si>
  <si>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</si>
  <si>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</si>
  <si>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</si>
  <si>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</si>
  <si>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</si>
  <si>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</si>
  <si>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</si>
  <si>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</si>
  <si>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</si>
  <si>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</si>
  <si>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</si>
  <si>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</si>
  <si>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</si>
  <si>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</si>
  <si>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</si>
  <si>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</si>
  <si>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</si>
  <si>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</si>
  <si>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</si>
  <si>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</si>
  <si>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</si>
  <si>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</si>
  <si>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</si>
  <si>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</si>
  <si>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</si>
  <si>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</si>
  <si>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</si>
  <si>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</si>
  <si>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</si>
  <si>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</si>
  <si>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</si>
  <si>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</si>
  <si>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</si>
  <si>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</si>
  <si>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</si>
  <si>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</si>
  <si>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</si>
  <si>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</si>
  <si>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</si>
  <si>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</si>
  <si>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</si>
  <si>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</si>
  <si>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</si>
  <si>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</si>
  <si>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</si>
  <si>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</si>
  <si>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</si>
  <si>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</si>
  <si>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</si>
  <si>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</si>
  <si>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</si>
  <si>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</si>
  <si>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</si>
  <si>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</si>
  <si>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</si>
  <si>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</si>
  <si>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</si>
  <si>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</si>
  <si>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</si>
  <si>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</si>
  <si>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</si>
  <si>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</si>
  <si>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</si>
  <si>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</si>
  <si>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</si>
  <si>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</si>
  <si>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</si>
  <si>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</si>
  <si>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</si>
  <si>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</si>
  <si>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</si>
  <si>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</si>
  <si>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</si>
  <si>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</si>
  <si>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</si>
  <si>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</si>
  <si>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</si>
  <si>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</si>
  <si>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</si>
  <si>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</si>
  <si>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</si>
  <si>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</si>
  <si>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</si>
  <si>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</si>
  <si>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</si>
  <si>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</si>
  <si>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</si>
  <si>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</si>
  <si>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</si>
  <si>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</si>
  <si>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</si>
  <si>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</si>
  <si>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</si>
  <si>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</si>
  <si>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</si>
  <si>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</si>
  <si>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</si>
  <si>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</si>
  <si>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</si>
  <si>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</si>
  <si>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</si>
  <si>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</si>
  <si>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</si>
  <si>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</si>
  <si>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</si>
  <si>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</si>
  <si>
    <t>откачка воды из техподполий</t>
  </si>
  <si>
    <t>прочистка канализации п-д2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</si>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</sst>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K26" sqref="K26:L27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6</v>
      </c>
      <c r="K2" s="5" t="s">
        <v>133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53">
        <f t="shared" si="0"/>
        <v>346.219272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53">
        <f t="shared" si="0"/>
        <v>0</v>
      </c>
    </row>
    <row r="20" spans="1:13" ht="12.75">
      <c r="A20" t="s">
        <v>100</v>
      </c>
      <c r="J20" s="20"/>
      <c r="K20" s="52" t="s">
        <v>57</v>
      </c>
      <c r="L20" s="54">
        <f>SUM(L6:L19)</f>
        <v>5.4</v>
      </c>
      <c r="M20" s="32">
        <f>SUM(M6:M19)</f>
        <v>741.8984399999999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0.52</v>
      </c>
      <c r="M24" s="31">
        <f aca="true" t="shared" si="1" ref="M24:M35">L24*114.3*1.202*1.15</f>
        <v>82.15838279999998</v>
      </c>
    </row>
    <row r="25" spans="1:13" ht="12.75">
      <c r="A25" t="s">
        <v>105</v>
      </c>
      <c r="J25" s="20">
        <v>2</v>
      </c>
      <c r="K25" s="20" t="s">
        <v>136</v>
      </c>
      <c r="L25" s="25">
        <v>4.83</v>
      </c>
      <c r="M25" s="31">
        <f t="shared" si="1"/>
        <v>763.1249786999998</v>
      </c>
    </row>
    <row r="26" spans="1:13" ht="12.75">
      <c r="A26" t="s">
        <v>106</v>
      </c>
      <c r="J26" s="20">
        <v>3</v>
      </c>
      <c r="K26" s="20" t="s">
        <v>137</v>
      </c>
      <c r="L26" s="45">
        <v>107.77</v>
      </c>
      <c r="M26" s="31">
        <f t="shared" si="1"/>
        <v>17027.324835299998</v>
      </c>
    </row>
    <row r="27" spans="1:13" ht="12.75">
      <c r="A27" t="s">
        <v>107</v>
      </c>
      <c r="J27" s="20">
        <v>4</v>
      </c>
      <c r="K27" s="20" t="s">
        <v>138</v>
      </c>
      <c r="L27" s="25">
        <v>3.12</v>
      </c>
      <c r="M27" s="31">
        <f t="shared" si="1"/>
        <v>492.95029679999993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116.24</v>
      </c>
      <c r="M36" s="32">
        <f>SUM(M24:M34)</f>
        <v>18365.558493599998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39189.45+3374.71</f>
        <v>42564.159999999996</v>
      </c>
      <c r="J40" s="20">
        <v>1</v>
      </c>
      <c r="K40" s="49"/>
      <c r="L40" s="50"/>
      <c r="M40" s="50"/>
    </row>
    <row r="41" spans="1:13" ht="12.75">
      <c r="A41" t="s">
        <v>7</v>
      </c>
      <c r="F41" s="11">
        <f>39020.66+3.88</f>
        <v>39024.54</v>
      </c>
      <c r="J41" s="20">
        <v>2</v>
      </c>
      <c r="K41" s="49"/>
      <c r="L41" s="50"/>
      <c r="M41" s="64"/>
    </row>
    <row r="42" spans="2:13" ht="12.75">
      <c r="B42" t="s">
        <v>8</v>
      </c>
      <c r="F42" s="9">
        <f>F41/F40</f>
        <v>0.916840365227459</v>
      </c>
      <c r="J42" s="20">
        <v>3</v>
      </c>
      <c r="K42" s="49"/>
      <c r="L42" s="50"/>
      <c r="M42" s="50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40074.54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(2400)*1.202</f>
        <v>2884.7999999999997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8666.42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D54*E33</f>
        <v>5243.5199999999995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0.4</v>
      </c>
      <c r="E55" t="s">
        <v>14</v>
      </c>
      <c r="F55" s="11">
        <f>B55*D55</f>
        <v>94.52000000000001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5338.04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9" t="s">
        <v>64</v>
      </c>
      <c r="M57" s="27">
        <f>SUM(M40:M56)</f>
        <v>0</v>
      </c>
    </row>
    <row r="58" spans="1:6" ht="12.75">
      <c r="A58" t="s">
        <v>19</v>
      </c>
      <c r="C58" s="56">
        <v>161506</v>
      </c>
      <c r="D58">
        <v>228935.4</v>
      </c>
      <c r="E58">
        <v>2731</v>
      </c>
      <c r="F58" s="34">
        <f>C58/D58*E58</f>
        <v>1926.625965228619</v>
      </c>
    </row>
    <row r="59" spans="1:6" ht="12.75">
      <c r="A59" t="s">
        <v>20</v>
      </c>
      <c r="F59" s="34">
        <f>M20</f>
        <v>741.8984399999999</v>
      </c>
    </row>
    <row r="60" spans="1:6" ht="12.75">
      <c r="A60" t="s">
        <v>21</v>
      </c>
      <c r="F60" s="11">
        <f>M36</f>
        <v>18365.558493599998</v>
      </c>
    </row>
    <row r="61" spans="1:7" ht="12.75">
      <c r="A61" t="s">
        <v>72</v>
      </c>
      <c r="F61" s="5">
        <f>2*600*1.202</f>
        <v>1442.3999999999999</v>
      </c>
      <c r="G61" s="56"/>
    </row>
    <row r="62" spans="1:6" ht="12.75">
      <c r="A62" t="s">
        <v>22</v>
      </c>
      <c r="F62" s="5">
        <f>M57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5">
        <v>0.35</v>
      </c>
      <c r="E65" t="s">
        <v>14</v>
      </c>
      <c r="F65" s="5">
        <f>B65*D65</f>
        <v>955.8499999999999</v>
      </c>
    </row>
    <row r="66" spans="1:6" ht="12.75">
      <c r="A66" s="56" t="s">
        <v>75</v>
      </c>
      <c r="B66" s="56"/>
      <c r="C66" s="56"/>
      <c r="D66" s="56"/>
      <c r="E66" s="56"/>
      <c r="F66" s="63">
        <v>0</v>
      </c>
    </row>
    <row r="67" spans="1:6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23432.332898828616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</v>
      </c>
      <c r="E70" t="s">
        <v>14</v>
      </c>
      <c r="F70" s="11">
        <f>B70*D70</f>
        <v>546.2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1.2</v>
      </c>
      <c r="E73" t="s">
        <v>14</v>
      </c>
      <c r="F73" s="5">
        <f>B73*D73</f>
        <v>3277.2</v>
      </c>
    </row>
    <row r="74" spans="1:6" ht="12.75">
      <c r="A74" s="4" t="s">
        <v>29</v>
      </c>
      <c r="B74" s="1"/>
      <c r="F74" s="30">
        <f>F70+F73</f>
        <v>3823.3999999999996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1.95</v>
      </c>
      <c r="E77" t="s">
        <v>14</v>
      </c>
      <c r="F77" s="5">
        <f>B77*D77</f>
        <v>5325.45</v>
      </c>
    </row>
    <row r="78" spans="1:6" ht="12.75">
      <c r="A78" s="4" t="s">
        <v>31</v>
      </c>
      <c r="B78" s="1"/>
      <c r="F78" s="8">
        <f>SUM(F77)</f>
        <v>5325.45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46585.64289882861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2701.9672881320594</v>
      </c>
      <c r="I81" s="7"/>
    </row>
    <row r="82" spans="1:9" ht="12.75">
      <c r="A82" s="1"/>
      <c r="B82" s="47" t="s">
        <v>129</v>
      </c>
      <c r="C82" s="43"/>
      <c r="D82" s="44"/>
      <c r="E82" s="68"/>
      <c r="F82" s="67">
        <v>2091.57</v>
      </c>
      <c r="I82" s="7"/>
    </row>
    <row r="83" spans="1:9" ht="12.75">
      <c r="A83" s="1"/>
      <c r="B83" s="47" t="s">
        <v>130</v>
      </c>
      <c r="C83" s="43"/>
      <c r="D83" s="44"/>
      <c r="E83" s="68"/>
      <c r="F83" s="67">
        <v>435.16</v>
      </c>
      <c r="I83" s="7"/>
    </row>
    <row r="84" spans="1:9" ht="12.75">
      <c r="A84" s="1"/>
      <c r="B84" s="47" t="s">
        <v>131</v>
      </c>
      <c r="C84" s="43"/>
      <c r="D84" s="44"/>
      <c r="E84" s="68"/>
      <c r="F84" s="6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51814.340186960675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42887</v>
      </c>
      <c r="C87" s="39">
        <v>-292752</v>
      </c>
      <c r="D87" s="40">
        <f>F44</f>
        <v>40074.54</v>
      </c>
      <c r="E87" s="40">
        <f>F85</f>
        <v>51814.340186960675</v>
      </c>
      <c r="F87" s="42">
        <f>C87+D87-E87</f>
        <v>-304491.80018696067</v>
      </c>
    </row>
    <row r="90" spans="1:6" ht="13.5" thickBot="1">
      <c r="A90" t="s">
        <v>110</v>
      </c>
      <c r="C90" s="60">
        <v>42856</v>
      </c>
      <c r="D90" s="5" t="s">
        <v>111</v>
      </c>
      <c r="E90" s="60">
        <v>42886</v>
      </c>
      <c r="F90" t="s">
        <v>112</v>
      </c>
    </row>
    <row r="91" spans="1:7" ht="13.5" thickBot="1">
      <c r="A91" t="s">
        <v>119</v>
      </c>
      <c r="F91" s="61">
        <f>E87</f>
        <v>51814.340186960675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2017-08-21T12:37:42Z</cp:lastPrinted>
  <dcterms:created xsi:type="dcterms:W3CDTF">2008-08-18T07:30:19Z</dcterms:created>
  <dcterms:modified xsi:type="dcterms:W3CDTF">2017-09-12T10:58:26Z</dcterms:modified>
  <cp:category/>
  <cp:version/>
  <cp:contentType/>
  <cp:contentStatus/>
</cp:coreProperties>
</file>