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<sst xmlns="http://schemas.openxmlformats.org/spreadsheetml/2006/main" count="189" uniqueCount="162">
  <si>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</si>
  <si>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</si>
  <si>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</si>
  <si>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</si>
  <si>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</si>
  <si>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</si>
  <si>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</si>
  <si>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</si>
  <si>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</si>
  <si>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</si>
  <si>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</si>
  <si>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</si>
  <si>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</si>
  <si>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</si>
  <si>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</si>
  <si>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</si>
  <si>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</si>
  <si>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</si>
  <si>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</si>
  <si>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</si>
  <si>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</si>
  <si>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</si>
  <si>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</si>
  <si>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</si>
  <si>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</si>
  <si>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</si>
  <si>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</si>
  <si>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</si>
  <si>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</si>
  <si>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</si>
  <si>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</si>
  <si>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</si>
  <si>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</si>
  <si>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</si>
  <si>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</si>
  <si>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</si>
  <si>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</si>
  <si>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</si>
  <si>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</si>
  <si>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</si>
  <si>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</si>
  <si>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</si>
  <si>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</si>
  <si>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</si>
  <si>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</si>
  <si>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</si>
  <si>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</si>
  <si>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</si>
  <si>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</si>
  <si>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</si>
  <si>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</si>
  <si>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</si>
  <si>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</si>
  <si>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</si>
  <si>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</si>
  <si>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</si>
  <si>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</si>
  <si>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</si>
  <si>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</si>
  <si>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</si>
  <si>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</si>
  <si>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</si>
  <si>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</si>
  <si>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</si>
  <si>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</si>
  <si>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</si>
  <si>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</si>
  <si>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</si>
  <si>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</si>
  <si>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</si>
  <si>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</si>
  <si>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</si>
  <si>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</si>
  <si>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</si>
  <si>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</si>
  <si>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</si>
  <si>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</si>
  <si>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</si>
  <si>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</si>
  <si>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</si>
  <si>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</si>
  <si>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</si>
  <si>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</si>
  <si>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Техлифт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</si>
  <si>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</si>
  <si>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</si>
  <si>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</si>
  <si>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</si>
  <si>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</si>
  <si>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</si>
  <si>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</si>
  <si>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</si>
  <si>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</si>
  <si>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</si>
  <si>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</si>
  <si>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</si>
  <si>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</si>
  <si>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</si>
  <si>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</si>
  <si>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</si>
  <si>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</si>
  <si>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</si>
  <si>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</si>
  <si>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</si>
  <si>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</si>
  <si>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</si>
  <si>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</si>
  <si>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</si>
  <si>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</si>
  <si>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</si>
  <si>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</si>
  <si>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</si>
  <si>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</si>
  <si>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</si>
  <si>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</si>
  <si>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</si>
  <si>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</si>
  <si>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</si>
  <si>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</si>
  <si>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</si>
  <si>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</si>
  <si>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</si>
  <si>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</si>
  <si>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</si>
  <si>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</si>
  <si>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</si>
  <si>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</si>
  <si>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</si>
  <si>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</si>
  <si>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</si>
  <si>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</si>
  <si>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</si>
  <si>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</si>
  <si>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</si>
  <si>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</si>
  <si>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</si>
  <si>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</si>
  <si>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</si>
  <si>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</si>
  <si>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</si>
  <si>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</si>
  <si>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>смена труб д 50 на пвх (1мп) кв.6</t>
  </si>
  <si>
    <t>труба д 50 пвх</t>
  </si>
  <si>
    <t>1мп</t>
  </si>
  <si>
    <t>отвод 50</t>
  </si>
  <si>
    <t>1шт</t>
  </si>
  <si>
    <t>переход 50</t>
  </si>
  <si>
    <t>установка хомута 50 (1шт) т.п.</t>
  </si>
  <si>
    <t>хомут 50</t>
  </si>
  <si>
    <t xml:space="preserve">прочистка канализации </t>
  </si>
  <si>
    <t>смена замка (1шт) т.п.</t>
  </si>
  <si>
    <t>замок</t>
  </si>
  <si>
    <t>ремонт окна (1шт) п-д2 чердак</t>
  </si>
  <si>
    <t>ремонт подъезда №2</t>
  </si>
  <si>
    <t>материал для ремонта подъезда №2</t>
  </si>
  <si>
    <t>установка светильников (1шт) п-д2</t>
  </si>
  <si>
    <t>светильник</t>
  </si>
  <si>
    <t>саморез</t>
  </si>
  <si>
    <t>2шт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</si>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</sst>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2">
      <selection activeCell="M56" sqref="M56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8</v>
      </c>
      <c r="K1" t="s">
        <v>68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137</v>
      </c>
      <c r="G4" s="8" t="s">
        <v>133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92</v>
      </c>
      <c r="J5" s="15"/>
      <c r="K5" s="15"/>
      <c r="L5" s="21" t="s">
        <v>34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L7*114.3*1.202</f>
        <v>0</v>
      </c>
    </row>
    <row r="8" spans="1:13" ht="12.75">
      <c r="A8" t="s">
        <v>95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96</v>
      </c>
      <c r="J9" s="16"/>
      <c r="K9" s="16" t="s">
        <v>39</v>
      </c>
      <c r="L9" s="23">
        <v>2.47</v>
      </c>
      <c r="M9" s="46">
        <f t="shared" si="0"/>
        <v>339.349842</v>
      </c>
    </row>
    <row r="10" spans="5:13" ht="12.75">
      <c r="E10" t="s">
        <v>97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42</v>
      </c>
      <c r="L11" s="23">
        <v>0</v>
      </c>
      <c r="M11" s="46">
        <f t="shared" si="0"/>
        <v>0</v>
      </c>
    </row>
    <row r="12" spans="5:13" ht="12.75">
      <c r="E12" t="s">
        <v>99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100</v>
      </c>
      <c r="J13" s="16"/>
      <c r="K13" s="18" t="s">
        <v>84</v>
      </c>
      <c r="L13" s="23">
        <v>2.48</v>
      </c>
      <c r="M13" s="46">
        <f t="shared" si="0"/>
        <v>340.723728</v>
      </c>
    </row>
    <row r="14" spans="1:13" ht="12.75">
      <c r="A14" t="s">
        <v>101</v>
      </c>
      <c r="J14" s="20">
        <v>5</v>
      </c>
      <c r="K14" s="19" t="s">
        <v>43</v>
      </c>
      <c r="L14" s="25">
        <v>10.05</v>
      </c>
      <c r="M14" s="46">
        <f t="shared" si="0"/>
        <v>1380.7554300000002</v>
      </c>
    </row>
    <row r="15" spans="5:13" ht="12.75">
      <c r="E15" t="s">
        <v>102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103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104</v>
      </c>
      <c r="J17" s="15" t="s">
        <v>47</v>
      </c>
      <c r="K17" s="26" t="s">
        <v>86</v>
      </c>
      <c r="L17" s="21">
        <v>0</v>
      </c>
      <c r="M17" s="46">
        <f t="shared" si="0"/>
        <v>0</v>
      </c>
    </row>
    <row r="18" spans="1:13" ht="12.75">
      <c r="A18" t="s">
        <v>105</v>
      </c>
      <c r="J18" s="15" t="s">
        <v>49</v>
      </c>
      <c r="K18" s="26" t="s">
        <v>48</v>
      </c>
      <c r="L18" s="21">
        <v>1.62</v>
      </c>
      <c r="M18" s="46">
        <f t="shared" si="0"/>
        <v>222.56953199999998</v>
      </c>
    </row>
    <row r="19" spans="1:13" ht="12.75">
      <c r="A19" t="s">
        <v>106</v>
      </c>
      <c r="J19" s="16" t="s">
        <v>85</v>
      </c>
      <c r="K19" s="18" t="s">
        <v>50</v>
      </c>
      <c r="L19" s="23">
        <v>0.5</v>
      </c>
      <c r="M19" s="46">
        <f t="shared" si="0"/>
        <v>68.6943</v>
      </c>
    </row>
    <row r="20" spans="1:13" ht="12.75">
      <c r="A20" t="s">
        <v>132</v>
      </c>
      <c r="J20" s="20"/>
      <c r="K20" s="27" t="s">
        <v>51</v>
      </c>
      <c r="L20" s="28">
        <f>SUM(L6:L19)</f>
        <v>17.12</v>
      </c>
      <c r="M20" s="33">
        <f>SUM(M6:M19)</f>
        <v>2352.0928320000003</v>
      </c>
    </row>
    <row r="21" spans="1:11" ht="12.75">
      <c r="A21" t="s">
        <v>107</v>
      </c>
      <c r="K21" s="1" t="s">
        <v>52</v>
      </c>
    </row>
    <row r="22" spans="1:13" ht="12.75">
      <c r="A22" t="s">
        <v>108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109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110</v>
      </c>
      <c r="J24" s="20">
        <v>1</v>
      </c>
      <c r="K24" s="20" t="s">
        <v>141</v>
      </c>
      <c r="L24" s="25">
        <f>0.01*133.04</f>
        <v>1.3304</v>
      </c>
      <c r="M24" s="32">
        <f>L24*114.3*1.202*1.15</f>
        <v>210.19906245599995</v>
      </c>
    </row>
    <row r="25" spans="1:13" ht="12.75">
      <c r="A25" t="s">
        <v>111</v>
      </c>
      <c r="J25" s="20">
        <v>2</v>
      </c>
      <c r="K25" s="20" t="s">
        <v>147</v>
      </c>
      <c r="L25" s="46">
        <v>1.5</v>
      </c>
      <c r="M25" s="32">
        <f aca="true" t="shared" si="1" ref="M25:M42">L25*114.3*1.202*1.15</f>
        <v>236.99533499999995</v>
      </c>
    </row>
    <row r="26" spans="1:13" ht="12.75">
      <c r="A26" t="s">
        <v>112</v>
      </c>
      <c r="J26" s="20">
        <v>3</v>
      </c>
      <c r="K26" s="20" t="s">
        <v>149</v>
      </c>
      <c r="L26" s="46">
        <v>4.83</v>
      </c>
      <c r="M26" s="32">
        <f t="shared" si="1"/>
        <v>763.1249786999998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150</v>
      </c>
      <c r="L27" s="25">
        <v>1.07</v>
      </c>
      <c r="M27" s="32">
        <f t="shared" si="1"/>
        <v>169.05667229999997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152</v>
      </c>
      <c r="L28" s="25">
        <v>2.63</v>
      </c>
      <c r="M28" s="32">
        <f t="shared" si="1"/>
        <v>415.5318206999999</v>
      </c>
    </row>
    <row r="29" spans="10:13" ht="12.75">
      <c r="J29" s="20">
        <v>6</v>
      </c>
      <c r="K29" s="20" t="s">
        <v>153</v>
      </c>
      <c r="L29" s="46">
        <v>494.23</v>
      </c>
      <c r="M29" s="32">
        <f t="shared" si="1"/>
        <v>78086.80294469999</v>
      </c>
    </row>
    <row r="30" spans="2:13" ht="12.75">
      <c r="B30" t="s">
        <v>0</v>
      </c>
      <c r="J30" s="20">
        <v>7</v>
      </c>
      <c r="K30" s="20" t="s">
        <v>155</v>
      </c>
      <c r="L30" s="46">
        <f>0.01*89.1</f>
        <v>0.891</v>
      </c>
      <c r="M30" s="32">
        <f t="shared" si="1"/>
        <v>140.77522899</v>
      </c>
    </row>
    <row r="31" spans="10:13" ht="12.75">
      <c r="J31" s="20">
        <v>8</v>
      </c>
      <c r="K31" s="20" t="s">
        <v>159</v>
      </c>
      <c r="L31" s="46">
        <f>0.06*7.1</f>
        <v>0.426</v>
      </c>
      <c r="M31" s="32">
        <f t="shared" si="1"/>
        <v>67.30667514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f>82862.31+-1244.62+-3599.89</f>
        <v>78017.8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f>85215.85</f>
        <v>85215.85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1.0922616377288261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131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86315.85</v>
      </c>
      <c r="J43" s="20"/>
      <c r="K43" s="29" t="s">
        <v>51</v>
      </c>
      <c r="L43" s="28">
        <f>SUM(L24:L42)</f>
        <v>506.90740000000005</v>
      </c>
      <c r="M43" s="33">
        <f>SUM(M24:M42)</f>
        <v>80089.79271798598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142</v>
      </c>
      <c r="L47" s="25" t="s">
        <v>143</v>
      </c>
      <c r="M47" s="25">
        <v>84</v>
      </c>
    </row>
    <row r="48" spans="1:13" ht="12.75">
      <c r="A48" t="s">
        <v>12</v>
      </c>
      <c r="F48" s="11">
        <v>2590.31</v>
      </c>
      <c r="J48" s="20">
        <v>2</v>
      </c>
      <c r="K48" s="20" t="s">
        <v>144</v>
      </c>
      <c r="L48" s="25" t="s">
        <v>145</v>
      </c>
      <c r="M48" s="25">
        <v>20</v>
      </c>
    </row>
    <row r="49" spans="1:13" ht="12.75">
      <c r="A49" s="6" t="s">
        <v>15</v>
      </c>
      <c r="F49" s="11">
        <f>(2800+266.66+600)*1.202</f>
        <v>4407.32532</v>
      </c>
      <c r="J49" s="20">
        <v>3</v>
      </c>
      <c r="K49" s="20" t="s">
        <v>146</v>
      </c>
      <c r="L49" s="25" t="s">
        <v>145</v>
      </c>
      <c r="M49" s="25">
        <v>58</v>
      </c>
    </row>
    <row r="50" spans="1:13" ht="12.75">
      <c r="A50" s="6" t="s">
        <v>87</v>
      </c>
      <c r="E50" s="5">
        <v>0</v>
      </c>
      <c r="F50" s="11">
        <f>E50*E32</f>
        <v>0</v>
      </c>
      <c r="J50" s="20">
        <v>4</v>
      </c>
      <c r="K50" s="20" t="s">
        <v>148</v>
      </c>
      <c r="L50" s="25" t="s">
        <v>145</v>
      </c>
      <c r="M50" s="25">
        <v>380</v>
      </c>
    </row>
    <row r="51" spans="1:13" ht="12.75">
      <c r="A51" s="4" t="s">
        <v>27</v>
      </c>
      <c r="F51" s="31">
        <f>F48+F49+F50</f>
        <v>6997.635319999999</v>
      </c>
      <c r="J51" s="20">
        <v>5</v>
      </c>
      <c r="K51" s="20" t="s">
        <v>151</v>
      </c>
      <c r="L51" s="25" t="s">
        <v>145</v>
      </c>
      <c r="M51" s="25">
        <v>236.53</v>
      </c>
    </row>
    <row r="52" spans="1:13" ht="12.75">
      <c r="A52" s="4" t="s">
        <v>16</v>
      </c>
      <c r="J52" s="20">
        <v>6</v>
      </c>
      <c r="K52" s="20" t="s">
        <v>154</v>
      </c>
      <c r="L52" s="25"/>
      <c r="M52" s="25">
        <v>37942.75</v>
      </c>
    </row>
    <row r="53" spans="1:13" ht="12.75">
      <c r="A53" t="s">
        <v>77</v>
      </c>
      <c r="D53" s="5">
        <v>1.92</v>
      </c>
      <c r="E53" t="s">
        <v>14</v>
      </c>
      <c r="F53" s="11">
        <f>E32*D53</f>
        <v>8266.176</v>
      </c>
      <c r="J53" s="20">
        <v>7</v>
      </c>
      <c r="K53" s="20" t="s">
        <v>156</v>
      </c>
      <c r="L53" s="25" t="s">
        <v>145</v>
      </c>
      <c r="M53" s="25">
        <v>240.6</v>
      </c>
    </row>
    <row r="54" spans="1:13" ht="12.75">
      <c r="A54" t="s">
        <v>82</v>
      </c>
      <c r="B54">
        <v>617</v>
      </c>
      <c r="C54" t="s">
        <v>13</v>
      </c>
      <c r="D54" s="5">
        <v>0.4</v>
      </c>
      <c r="E54" t="s">
        <v>14</v>
      </c>
      <c r="F54" s="11">
        <f>B54*D54</f>
        <v>246.8</v>
      </c>
      <c r="J54" s="20">
        <v>8</v>
      </c>
      <c r="K54" s="20" t="s">
        <v>157</v>
      </c>
      <c r="L54" s="25" t="s">
        <v>158</v>
      </c>
      <c r="M54" s="25">
        <f>2*0.41</f>
        <v>0.82</v>
      </c>
    </row>
    <row r="55" spans="1:13" ht="12.75">
      <c r="A55" s="4" t="s">
        <v>17</v>
      </c>
      <c r="B55" s="10"/>
      <c r="C55" s="10"/>
      <c r="F55" s="31">
        <f>SUM(F53:F54)</f>
        <v>8512.975999999999</v>
      </c>
      <c r="J55" s="20">
        <v>9</v>
      </c>
      <c r="K55" s="20" t="s">
        <v>160</v>
      </c>
      <c r="L55" s="25" t="s">
        <v>161</v>
      </c>
      <c r="M55" s="25">
        <f>6*13</f>
        <v>78</v>
      </c>
    </row>
    <row r="56" spans="1:13" ht="12.75">
      <c r="A56" s="4" t="s">
        <v>60</v>
      </c>
      <c r="B56" s="10"/>
      <c r="C56" s="10"/>
      <c r="F56" s="1"/>
      <c r="J56" s="20">
        <v>10</v>
      </c>
      <c r="K56" s="20"/>
      <c r="L56" s="25"/>
      <c r="M56" s="25"/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/>
      <c r="L57" s="25"/>
      <c r="M57" s="25"/>
    </row>
    <row r="58" spans="1:13" ht="12.75">
      <c r="A58" s="55" t="s">
        <v>83</v>
      </c>
      <c r="B58" s="55"/>
      <c r="C58" s="55"/>
      <c r="D58" s="56"/>
      <c r="E58" s="57"/>
      <c r="F58" s="58">
        <v>0</v>
      </c>
      <c r="J58" s="20">
        <v>12</v>
      </c>
      <c r="K58" s="20"/>
      <c r="L58" s="25"/>
      <c r="M58" s="25"/>
    </row>
    <row r="59" spans="1:13" ht="12.75">
      <c r="A59" s="4" t="s">
        <v>67</v>
      </c>
      <c r="F59" s="8">
        <f>F57+F58</f>
        <v>12610</v>
      </c>
      <c r="J59" s="20">
        <v>13</v>
      </c>
      <c r="K59" s="20"/>
      <c r="L59" s="25"/>
      <c r="M59" s="25"/>
    </row>
    <row r="60" spans="1:13" ht="12.75">
      <c r="A60" s="4" t="s">
        <v>61</v>
      </c>
      <c r="B60" s="4"/>
      <c r="J60" s="20">
        <v>14</v>
      </c>
      <c r="K60" s="20"/>
      <c r="L60" s="25"/>
      <c r="M60" s="25"/>
    </row>
    <row r="61" spans="1:13" ht="12.75">
      <c r="A61" t="s">
        <v>18</v>
      </c>
      <c r="C61">
        <v>167335</v>
      </c>
      <c r="D61">
        <v>228935.4</v>
      </c>
      <c r="E61">
        <v>4305.3</v>
      </c>
      <c r="F61" s="34">
        <f>C61/D61*E61</f>
        <v>3146.8587885490842</v>
      </c>
      <c r="J61" s="20">
        <v>15</v>
      </c>
      <c r="K61" s="20"/>
      <c r="L61" s="25"/>
      <c r="M61" s="25"/>
    </row>
    <row r="62" spans="1:13" ht="12.75">
      <c r="A62" t="s">
        <v>19</v>
      </c>
      <c r="F62" s="34">
        <f>M20</f>
        <v>2352.0928320000003</v>
      </c>
      <c r="J62" s="20">
        <v>16</v>
      </c>
      <c r="K62" s="20"/>
      <c r="L62" s="25"/>
      <c r="M62" s="25"/>
    </row>
    <row r="63" spans="1:13" ht="12.75">
      <c r="A63" t="s">
        <v>20</v>
      </c>
      <c r="F63" s="11">
        <f>M43</f>
        <v>80089.79271798598</v>
      </c>
      <c r="J63" s="20">
        <v>17</v>
      </c>
      <c r="K63" s="20"/>
      <c r="L63" s="25"/>
      <c r="M63" s="25"/>
    </row>
    <row r="64" spans="1:13" ht="12.75">
      <c r="A64" t="s">
        <v>74</v>
      </c>
      <c r="F64" s="5">
        <v>0</v>
      </c>
      <c r="J64" s="20">
        <v>18</v>
      </c>
      <c r="K64" s="20"/>
      <c r="L64" s="25"/>
      <c r="M64" s="25"/>
    </row>
    <row r="65" spans="1:13" ht="12.75">
      <c r="A65" t="s">
        <v>21</v>
      </c>
      <c r="F65" s="11">
        <f>M75</f>
        <v>39040.7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0.37</v>
      </c>
      <c r="E68" t="s">
        <v>14</v>
      </c>
      <c r="F68" s="11">
        <f>B68*D68</f>
        <v>1592.961</v>
      </c>
      <c r="J68" s="20">
        <v>22</v>
      </c>
      <c r="K68" s="20"/>
      <c r="L68" s="25"/>
      <c r="M68" s="25"/>
    </row>
    <row r="69" spans="1:13" ht="12.75">
      <c r="A69" t="s">
        <v>81</v>
      </c>
      <c r="D69" s="11"/>
      <c r="F69" s="11">
        <v>0</v>
      </c>
      <c r="J69" s="20">
        <v>23</v>
      </c>
      <c r="K69" s="20"/>
      <c r="L69" s="25"/>
      <c r="M69" s="25"/>
    </row>
    <row r="70" spans="1:13" ht="12.75">
      <c r="A70" t="s">
        <v>88</v>
      </c>
      <c r="D70" s="11">
        <v>0</v>
      </c>
      <c r="F70" s="11">
        <f>D70*E32</f>
        <v>0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126222.40533853506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</v>
      </c>
      <c r="E73" t="s">
        <v>14</v>
      </c>
      <c r="F73" s="11">
        <f>B73*D73</f>
        <v>861.0600000000001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39040.7</v>
      </c>
    </row>
    <row r="76" spans="2:6" ht="12.75">
      <c r="B76">
        <v>4305.3</v>
      </c>
      <c r="C76" t="s">
        <v>13</v>
      </c>
      <c r="D76" s="11">
        <v>0.97</v>
      </c>
      <c r="E76" t="s">
        <v>14</v>
      </c>
      <c r="F76" s="11">
        <f>B76*D76</f>
        <v>4176.141</v>
      </c>
    </row>
    <row r="77" spans="1:6" ht="12.75">
      <c r="A77" s="4" t="s">
        <v>63</v>
      </c>
      <c r="F77" s="31">
        <f>F73+F76</f>
        <v>5037.201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2.1</v>
      </c>
      <c r="E80" t="s">
        <v>14</v>
      </c>
      <c r="F80" s="11">
        <f>B80*D80</f>
        <v>9041.130000000001</v>
      </c>
    </row>
    <row r="81" spans="1:9" ht="12.75">
      <c r="A81" s="4" t="s">
        <v>66</v>
      </c>
      <c r="B81" s="1"/>
      <c r="F81" s="31">
        <f>SUM(F80)</f>
        <v>9041.130000000001</v>
      </c>
      <c r="I81" s="7"/>
    </row>
    <row r="82" spans="1:6" ht="12.75">
      <c r="A82" s="47" t="s">
        <v>80</v>
      </c>
      <c r="B82" s="44"/>
      <c r="C82" s="44"/>
      <c r="D82" s="45">
        <v>0</v>
      </c>
      <c r="E82" s="44"/>
      <c r="F82" s="48">
        <f>D82*E32</f>
        <v>0</v>
      </c>
    </row>
    <row r="83" spans="1:6" ht="12.75">
      <c r="A83" s="1" t="s">
        <v>26</v>
      </c>
      <c r="B83" s="1"/>
      <c r="F83" s="31">
        <f>F51+F55+F59+F71+F77+F81+F82</f>
        <v>168421.34765853506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9768.438164195033</v>
      </c>
    </row>
    <row r="85" spans="1:6" ht="12.75">
      <c r="A85" s="1"/>
      <c r="B85" s="36" t="s">
        <v>134</v>
      </c>
      <c r="C85" s="36"/>
      <c r="D85" s="1"/>
      <c r="E85" s="59"/>
      <c r="F85" s="60">
        <v>0</v>
      </c>
    </row>
    <row r="86" spans="1:6" ht="12.75">
      <c r="A86" s="1"/>
      <c r="B86" s="36" t="s">
        <v>135</v>
      </c>
      <c r="C86" s="36"/>
      <c r="D86" s="1"/>
      <c r="E86" s="59"/>
      <c r="F86" s="60">
        <v>560.02</v>
      </c>
    </row>
    <row r="87" spans="1:6" ht="12.75">
      <c r="A87" s="1"/>
      <c r="B87" s="36" t="s">
        <v>136</v>
      </c>
      <c r="C87" s="36"/>
      <c r="D87" s="1"/>
      <c r="E87" s="59"/>
      <c r="F87" s="60">
        <v>3575.27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182325.07582273008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139</v>
      </c>
    </row>
    <row r="90" spans="1:6" ht="12.75">
      <c r="A90" s="13"/>
      <c r="B90" s="39">
        <v>42948</v>
      </c>
      <c r="C90" s="40">
        <v>-109739</v>
      </c>
      <c r="D90" s="42">
        <f>F43</f>
        <v>86315.85</v>
      </c>
      <c r="E90" s="42">
        <f>F88</f>
        <v>182325.07582273008</v>
      </c>
      <c r="F90" s="43">
        <f>C90+D90-E90</f>
        <v>-205748.22582273008</v>
      </c>
    </row>
    <row r="92" spans="1:6" ht="13.5" thickBot="1">
      <c r="A92" t="s">
        <v>116</v>
      </c>
      <c r="C92" s="52">
        <v>42948</v>
      </c>
      <c r="D92" s="8" t="s">
        <v>117</v>
      </c>
      <c r="E92" s="52" t="s">
        <v>140</v>
      </c>
      <c r="F92" t="s">
        <v>118</v>
      </c>
    </row>
    <row r="93" spans="1:7" ht="13.5" thickBot="1">
      <c r="A93" t="s">
        <v>119</v>
      </c>
      <c r="F93" s="53">
        <f>E90</f>
        <v>182325.07582273008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5" spans="7:8" ht="12.75">
      <c r="G105" s="7"/>
      <c r="H105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2017-08-21T12:55:06Z</cp:lastPrinted>
  <dcterms:created xsi:type="dcterms:W3CDTF">2008-08-18T07:30:19Z</dcterms:created>
  <dcterms:modified xsi:type="dcterms:W3CDTF">2017-11-07T11:21:19Z</dcterms:modified>
  <cp:category/>
  <cp:version/>
  <cp:contentType/>
  <cp:contentStatus/>
</cp:coreProperties>
</file>