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<sst xmlns="http://schemas.openxmlformats.org/spreadsheetml/2006/main" count="159" uniqueCount="136">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</sst>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12</v>
      </c>
      <c r="K1" t="s">
        <v>66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134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51">
        <f>L6*114.3*1.202</f>
        <v>0</v>
      </c>
    </row>
    <row r="7" spans="10:13" ht="12.75">
      <c r="J7" s="14">
        <v>2</v>
      </c>
      <c r="K7" s="14" t="s">
        <v>43</v>
      </c>
      <c r="L7" s="14"/>
      <c r="M7" s="32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32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2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2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32">
        <f t="shared" si="0"/>
        <v>772.123932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2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32">
        <f t="shared" si="0"/>
        <v>384.68807999999996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2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2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2.81</v>
      </c>
      <c r="M16" s="32">
        <f t="shared" si="0"/>
        <v>386.061966</v>
      </c>
    </row>
    <row r="17" spans="5:13" ht="12.75">
      <c r="E17" t="s">
        <v>100</v>
      </c>
      <c r="J17" s="15" t="s">
        <v>53</v>
      </c>
      <c r="K17" s="26" t="s">
        <v>82</v>
      </c>
      <c r="L17" s="21"/>
      <c r="M17" s="32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32">
        <f t="shared" si="0"/>
        <v>148.379688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32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12.81</v>
      </c>
      <c r="M20" s="33">
        <f>SUM(M6:M19)</f>
        <v>1759.9479659999997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 aca="true" t="shared" si="1" ref="M24:M38">L24*114.3*1.202</f>
        <v>0</v>
      </c>
    </row>
    <row r="25" spans="1:13" ht="12.75">
      <c r="A25" t="s">
        <v>107</v>
      </c>
      <c r="J25" s="20">
        <v>2</v>
      </c>
      <c r="K25" s="20"/>
      <c r="L25" s="51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51"/>
      <c r="M26" s="32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51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0</v>
      </c>
      <c r="M39" s="33">
        <f>SUM(M24:M38)</f>
        <v>0</v>
      </c>
    </row>
    <row r="40" spans="1:11" ht="12.75">
      <c r="A40" s="2" t="s">
        <v>6</v>
      </c>
      <c r="F40" s="11">
        <f>28675.86-3.05</f>
        <v>28672.81</v>
      </c>
      <c r="K40" s="1" t="s">
        <v>61</v>
      </c>
    </row>
    <row r="41" spans="1:13" ht="12.75">
      <c r="A41" t="s">
        <v>7</v>
      </c>
      <c r="F41" s="5">
        <v>28060.84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0.9786567832033205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127</v>
      </c>
      <c r="F43" s="5">
        <f>400</f>
        <v>400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28460.84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0.53</v>
      </c>
      <c r="F51" s="5">
        <f>E51*E33</f>
        <v>1061.855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7226.915000000001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1.89</v>
      </c>
      <c r="E54" s="13" t="s">
        <v>14</v>
      </c>
      <c r="F54" s="11">
        <f>E33*D54</f>
        <v>3786.615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0.4</v>
      </c>
      <c r="E55" t="s">
        <v>14</v>
      </c>
      <c r="F55" s="5">
        <f>B55*D55</f>
        <v>280.92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4067.535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2">
        <v>166649</v>
      </c>
      <c r="D58">
        <v>228935.4</v>
      </c>
      <c r="E58">
        <v>2003.5</v>
      </c>
      <c r="F58" s="34">
        <f>C58/D58*E58</f>
        <v>1458.4082300072423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1759.9479659999997</v>
      </c>
      <c r="J59" s="20"/>
      <c r="K59" s="20"/>
      <c r="L59" s="30" t="s">
        <v>64</v>
      </c>
      <c r="M59" s="33">
        <f>SUM(M43:M58)</f>
        <v>0</v>
      </c>
    </row>
    <row r="60" spans="1:6" ht="12.75">
      <c r="A60" t="s">
        <v>21</v>
      </c>
      <c r="F60" s="11">
        <f>M39</f>
        <v>0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0.24</v>
      </c>
      <c r="E65" t="s">
        <v>14</v>
      </c>
      <c r="F65" s="11">
        <f>B65*D65</f>
        <v>480.84</v>
      </c>
    </row>
    <row r="66" spans="1:6" ht="12.75">
      <c r="A66" s="46" t="s">
        <v>75</v>
      </c>
      <c r="B66" s="46"/>
      <c r="C66" s="46"/>
      <c r="D66" s="50"/>
      <c r="E66" s="46"/>
      <c r="F66" s="50">
        <v>0</v>
      </c>
    </row>
    <row r="67" spans="1:6" ht="12.75">
      <c r="A67" s="46" t="s">
        <v>84</v>
      </c>
      <c r="B67" s="46"/>
      <c r="C67" s="46"/>
      <c r="D67" s="50">
        <v>0.87</v>
      </c>
      <c r="E67" s="46"/>
      <c r="F67" s="50">
        <f>D67*E33</f>
        <v>1743.045</v>
      </c>
    </row>
    <row r="68" spans="1:6" ht="12.75">
      <c r="A68" s="4" t="s">
        <v>25</v>
      </c>
      <c r="B68" s="10"/>
      <c r="C68" s="10"/>
      <c r="F68" s="31">
        <f>SUM(F58:F67)</f>
        <v>5442.241196007242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0.26</v>
      </c>
      <c r="E70" t="s">
        <v>14</v>
      </c>
      <c r="F70" s="11">
        <f>B70*D70</f>
        <v>520.91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1.34</v>
      </c>
      <c r="E73" t="s">
        <v>14</v>
      </c>
      <c r="F73" s="11">
        <f>B73*D73</f>
        <v>2684.69</v>
      </c>
    </row>
    <row r="74" spans="1:6" ht="12.75">
      <c r="A74" s="4" t="s">
        <v>29</v>
      </c>
      <c r="F74" s="31">
        <f>F70+F73</f>
        <v>3205.6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2.67</v>
      </c>
      <c r="E77" t="s">
        <v>14</v>
      </c>
      <c r="F77" s="11">
        <f>B77*D77</f>
        <v>5349.345</v>
      </c>
    </row>
    <row r="78" spans="1:6" ht="12.75">
      <c r="A78" s="4" t="s">
        <v>31</v>
      </c>
      <c r="F78" s="8">
        <f>SUM(F77)</f>
        <v>5349.345</v>
      </c>
    </row>
    <row r="79" spans="1:6" ht="12.75">
      <c r="A79" s="47" t="s">
        <v>78</v>
      </c>
      <c r="B79" s="46"/>
      <c r="C79" s="46"/>
      <c r="D79" s="48">
        <v>2.44</v>
      </c>
      <c r="E79" s="46"/>
      <c r="F79" s="49">
        <f>D79*E33</f>
        <v>4888.54</v>
      </c>
    </row>
    <row r="80" spans="1:6" ht="12.75">
      <c r="A80" s="1" t="s">
        <v>32</v>
      </c>
      <c r="B80" s="1"/>
      <c r="F80" s="31">
        <f>F52+F56+F68+F74+F78+F79</f>
        <v>30180.176196007244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1750.45021936842</v>
      </c>
      <c r="I81" s="7"/>
    </row>
    <row r="82" spans="1:9" ht="12.75">
      <c r="A82" s="1"/>
      <c r="B82" s="35" t="s">
        <v>130</v>
      </c>
      <c r="C82" s="35"/>
      <c r="D82" s="1"/>
      <c r="E82" s="57"/>
      <c r="F82" s="58">
        <v>717.34</v>
      </c>
      <c r="I82" s="7"/>
    </row>
    <row r="83" spans="1:9" ht="12.75">
      <c r="A83" s="1"/>
      <c r="B83" s="35" t="s">
        <v>131</v>
      </c>
      <c r="C83" s="35"/>
      <c r="D83" s="1"/>
      <c r="E83" s="57"/>
      <c r="F83" s="58">
        <v>140.18</v>
      </c>
      <c r="I83" s="7"/>
    </row>
    <row r="84" spans="1:9" ht="12.75">
      <c r="A84" s="1"/>
      <c r="B84" s="35" t="s">
        <v>132</v>
      </c>
      <c r="C84" s="35"/>
      <c r="D84" s="1"/>
      <c r="E84" s="57"/>
      <c r="F84" s="58">
        <v>941.06</v>
      </c>
      <c r="I84" s="7"/>
    </row>
    <row r="85" spans="1:6" ht="15">
      <c r="A85" s="12" t="s">
        <v>34</v>
      </c>
      <c r="B85" s="12"/>
      <c r="C85" s="44"/>
      <c r="D85" s="12"/>
      <c r="E85" s="12"/>
      <c r="F85" s="41">
        <f>F80+F81+F82+F83+F84</f>
        <v>33729.20641537566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133</v>
      </c>
    </row>
    <row r="87" spans="1:6" ht="12.75">
      <c r="A87" s="13"/>
      <c r="B87" s="38">
        <v>43435</v>
      </c>
      <c r="C87" s="39">
        <v>-517389</v>
      </c>
      <c r="D87" s="42">
        <f>F44</f>
        <v>28460.84</v>
      </c>
      <c r="E87" s="42">
        <f>F85</f>
        <v>33729.20641537566</v>
      </c>
      <c r="F87" s="43">
        <f>C87+D87-E87</f>
        <v>-522657.3664153756</v>
      </c>
    </row>
    <row r="89" spans="1:6" ht="13.5" thickBot="1">
      <c r="A89" t="s">
        <v>112</v>
      </c>
      <c r="C89" s="54">
        <v>43070</v>
      </c>
      <c r="D89" s="8" t="s">
        <v>113</v>
      </c>
      <c r="E89" s="54">
        <v>43100</v>
      </c>
      <c r="F89" t="s">
        <v>114</v>
      </c>
    </row>
    <row r="90" spans="1:7" ht="13.5" thickBot="1">
      <c r="A90" t="s">
        <v>115</v>
      </c>
      <c r="F90" s="55">
        <f>E87</f>
        <v>33729.20641537566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2017-08-21T12:52:37Z</cp:lastPrinted>
  <dcterms:created xsi:type="dcterms:W3CDTF">2008-08-18T07:30:19Z</dcterms:created>
  <dcterms:modified xsi:type="dcterms:W3CDTF">2018-03-28T06:05:33Z</dcterms:modified>
  <cp:category/>
  <cp:version/>
  <cp:contentType/>
  <cp:contentStatus/>
</cp:coreProperties>
</file>