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<sst xmlns="http://schemas.openxmlformats.org/spreadsheetml/2006/main" count="165" uniqueCount="144">
  <si>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</si>
  <si>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</si>
  <si>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</si>
  <si>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</si>
  <si>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</si>
  <si>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</si>
  <si>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</si>
  <si>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</si>
  <si>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</si>
  <si>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</si>
  <si>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</si>
  <si>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</si>
  <si>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</si>
  <si>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</si>
  <si>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</si>
  <si>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</si>
  <si>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</si>
  <si>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</si>
  <si>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</si>
  <si>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</si>
  <si>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</si>
  <si>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</si>
  <si>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</si>
  <si>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</si>
  <si>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</si>
  <si>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</si>
  <si>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</si>
  <si>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</si>
  <si>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</si>
  <si>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</si>
  <si>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</si>
  <si>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</si>
  <si>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</si>
  <si>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</si>
  <si>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</si>
  <si>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</si>
  <si>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</si>
  <si>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</si>
  <si>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</si>
  <si>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</si>
  <si>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</si>
  <si>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</si>
  <si>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</si>
  <si>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</si>
  <si>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</si>
  <si>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</si>
  <si>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</si>
  <si>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</si>
  <si>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</si>
  <si>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</si>
  <si>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</si>
  <si>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</si>
  <si>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</si>
  <si>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</si>
  <si>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</si>
  <si>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</si>
  <si>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</si>
  <si>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</si>
  <si>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</si>
  <si>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</si>
  <si>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</si>
  <si>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</si>
  <si>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</si>
  <si>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</si>
  <si>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</si>
  <si>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</si>
  <si>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</si>
  <si>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</si>
  <si>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</si>
  <si>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</si>
  <si>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</si>
  <si>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</si>
  <si>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</si>
  <si>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</si>
  <si>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</si>
  <si>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</si>
  <si>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</si>
  <si>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</si>
  <si>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</si>
  <si>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</si>
  <si>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</si>
  <si>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</si>
  <si>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</si>
  <si>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</si>
  <si>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</si>
  <si>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</si>
  <si>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</si>
  <si>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</si>
  <si>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</si>
  <si>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</si>
  <si>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</si>
  <si>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</si>
  <si>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</si>
  <si>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</si>
  <si>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</si>
  <si>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</si>
  <si>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</si>
  <si>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</si>
  <si>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</si>
  <si>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</si>
  <si>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</si>
  <si>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</si>
  <si>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</si>
  <si>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</si>
  <si>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</si>
  <si>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</si>
  <si>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</si>
  <si>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</si>
  <si>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</si>
  <si>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</si>
  <si>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</si>
  <si>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</si>
  <si>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</si>
  <si>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</si>
  <si>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</si>
  <si>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</si>
  <si>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</si>
  <si>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</si>
  <si>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</si>
  <si>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</si>
  <si>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</si>
  <si>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</si>
  <si>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</si>
  <si>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</si>
  <si>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</si>
  <si>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</si>
  <si>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</si>
  <si>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</si>
  <si>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</si>
  <si>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</si>
  <si>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</si>
  <si>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</si>
  <si>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</si>
  <si>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</si>
  <si>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01.10.</t>
  </si>
  <si>
    <t>ремонт отмостки</t>
  </si>
  <si>
    <t>органо-минеральная смесь</t>
  </si>
  <si>
    <t>2т</t>
  </si>
  <si>
    <t>смена ламп (5шт) п-д 1,3</t>
  </si>
  <si>
    <t>лампа</t>
  </si>
  <si>
    <t>5шт</t>
  </si>
  <si>
    <t>смена патрона (1шт) п-д2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</si>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</sst>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1.87</v>
      </c>
      <c r="M16" s="45">
        <f t="shared" si="0"/>
        <v>256.916682</v>
      </c>
    </row>
    <row r="17" spans="5:13" ht="12.75">
      <c r="E17" t="s">
        <v>99</v>
      </c>
      <c r="J17" s="15" t="s">
        <v>52</v>
      </c>
      <c r="K17" s="26" t="s">
        <v>82</v>
      </c>
      <c r="L17" s="21">
        <v>8</v>
      </c>
      <c r="M17" s="45">
        <f t="shared" si="0"/>
        <v>1099.1088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16.36</v>
      </c>
      <c r="M20" s="34">
        <f>SUM(M6:M19)</f>
        <v>2247.677496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v>12.46</v>
      </c>
      <c r="M24" s="33">
        <f aca="true" t="shared" si="1" ref="M24:M38">L24*114.3*1.202*1.15</f>
        <v>1968.6412493999999</v>
      </c>
    </row>
    <row r="25" spans="1:13" ht="12.75">
      <c r="A25" t="s">
        <v>106</v>
      </c>
      <c r="J25" s="20">
        <v>2</v>
      </c>
      <c r="K25" s="20" t="s">
        <v>138</v>
      </c>
      <c r="L25" s="45">
        <f>0.05*7.1</f>
        <v>0.355</v>
      </c>
      <c r="M25" s="33">
        <f t="shared" si="1"/>
        <v>56.08889594999999</v>
      </c>
    </row>
    <row r="26" spans="1:13" ht="12.75">
      <c r="A26" t="s">
        <v>107</v>
      </c>
      <c r="J26" s="20">
        <v>3</v>
      </c>
      <c r="K26" s="20" t="s">
        <v>141</v>
      </c>
      <c r="L26" s="45">
        <v>0.396</v>
      </c>
      <c r="M26" s="33">
        <f t="shared" si="1"/>
        <v>62.56676843999999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13.211000000000002</v>
      </c>
      <c r="M39" s="34">
        <f>SUM(M24:M38)</f>
        <v>2087.29691379</v>
      </c>
    </row>
    <row r="40" spans="1:11" ht="12.75">
      <c r="A40" s="2" t="s">
        <v>6</v>
      </c>
      <c r="F40" s="11">
        <f>52798.47+-644.65</f>
        <v>52153.82</v>
      </c>
      <c r="K40" s="1" t="s">
        <v>60</v>
      </c>
    </row>
    <row r="41" spans="1:13" ht="12.75">
      <c r="A41" t="s">
        <v>7</v>
      </c>
      <c r="F41" s="5">
        <f>44804.4</f>
        <v>44804.4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0.8590818467372093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2*2100</f>
        <v>4200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45704.4</v>
      </c>
      <c r="J44" s="20">
        <v>2</v>
      </c>
      <c r="K44" s="20" t="s">
        <v>139</v>
      </c>
      <c r="L44" s="25" t="s">
        <v>140</v>
      </c>
      <c r="M44" s="25">
        <f>5*13</f>
        <v>65</v>
      </c>
    </row>
    <row r="45" spans="10:13" ht="12.75">
      <c r="J45" s="20">
        <v>3</v>
      </c>
      <c r="K45" s="20" t="s">
        <v>142</v>
      </c>
      <c r="L45" s="25" t="s">
        <v>143</v>
      </c>
      <c r="M45" s="25">
        <v>18.3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6571.2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161506</v>
      </c>
      <c r="D58">
        <v>228935.4</v>
      </c>
      <c r="E58">
        <v>3422.5</v>
      </c>
      <c r="F58" s="35">
        <f>C58/D58*E58</f>
        <v>2414.455278650659</v>
      </c>
      <c r="J58" s="20"/>
      <c r="K58" s="20"/>
      <c r="L58" s="31" t="s">
        <v>63</v>
      </c>
      <c r="M58" s="28">
        <f>SUM(M43:M57)</f>
        <v>4283.3</v>
      </c>
    </row>
    <row r="59" spans="1:6" ht="12.75">
      <c r="A59" t="s">
        <v>19</v>
      </c>
      <c r="F59" s="35">
        <f>M20</f>
        <v>2247.677496</v>
      </c>
    </row>
    <row r="60" spans="1:6" ht="12.75">
      <c r="A60" t="s">
        <v>20</v>
      </c>
      <c r="F60" s="11">
        <f>M39</f>
        <v>2087.29691379</v>
      </c>
    </row>
    <row r="61" spans="1:6" ht="12.75">
      <c r="A61" t="s">
        <v>72</v>
      </c>
      <c r="F61" s="5">
        <f>600*1.202</f>
        <v>721.1999999999999</v>
      </c>
    </row>
    <row r="62" spans="1:6" ht="12.75">
      <c r="A62" t="s">
        <v>21</v>
      </c>
      <c r="F62" s="5">
        <f>M58</f>
        <v>4283.3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0.23</v>
      </c>
      <c r="E65" t="s">
        <v>14</v>
      </c>
      <c r="F65" s="5">
        <f>B65*D65</f>
        <v>787.1750000000001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12541.104688440657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0.21</v>
      </c>
      <c r="E70" t="s">
        <v>14</v>
      </c>
      <c r="F70" s="11">
        <f>B70*D70</f>
        <v>718.725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1.01</v>
      </c>
      <c r="E73" t="s">
        <v>14</v>
      </c>
      <c r="F73" s="11">
        <f>B73*D73</f>
        <v>3456.725</v>
      </c>
    </row>
    <row r="74" spans="1:6" ht="12.75">
      <c r="A74" s="4" t="s">
        <v>27</v>
      </c>
      <c r="F74" s="32">
        <f>F70+F73</f>
        <v>4175.45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2.4</v>
      </c>
      <c r="E77" t="s">
        <v>14</v>
      </c>
      <c r="F77" s="5">
        <f>B77*D77</f>
        <v>8214</v>
      </c>
    </row>
    <row r="78" spans="1:6" ht="12.75">
      <c r="A78" s="4" t="s">
        <v>30</v>
      </c>
      <c r="F78" s="8">
        <f>SUM(F77)</f>
        <v>8214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39172.13468844065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2271.9838119295578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2434.12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48056.01850037021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42979</v>
      </c>
      <c r="C87" s="40">
        <v>-7301</v>
      </c>
      <c r="D87" s="43">
        <f>F44</f>
        <v>45704.4</v>
      </c>
      <c r="E87" s="43">
        <f>F85</f>
        <v>48056.01850037021</v>
      </c>
      <c r="F87" s="44">
        <f>C87+D87-E87</f>
        <v>-9652.618500370212</v>
      </c>
    </row>
    <row r="89" spans="1:6" ht="13.5" thickBot="1">
      <c r="A89" t="s">
        <v>111</v>
      </c>
      <c r="C89" s="53">
        <v>42979</v>
      </c>
      <c r="D89" s="8" t="s">
        <v>112</v>
      </c>
      <c r="E89" s="53">
        <v>43038</v>
      </c>
      <c r="F89" t="s">
        <v>113</v>
      </c>
    </row>
    <row r="90" spans="1:7" ht="13.5" thickBot="1">
      <c r="A90" t="s">
        <v>114</v>
      </c>
      <c r="F90" s="54">
        <f>E87</f>
        <v>48056.01850037021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2017-12-05T13:13:26Z</dcterms:modified>
  <cp:category/>
  <cp:version/>
  <cp:contentType/>
  <cp:contentStatus/>
</cp:coreProperties>
</file>