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<sst xmlns="http://schemas.openxmlformats.org/spreadsheetml/2006/main" count="196" uniqueCount="168">
  <si>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</si>
  <si>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</si>
  <si>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</si>
  <si>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</si>
  <si>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</si>
  <si>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</si>
  <si>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</si>
  <si>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</si>
  <si>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</si>
  <si>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</si>
  <si>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</si>
  <si>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</si>
  <si>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</si>
  <si>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</si>
  <si>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</si>
  <si>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</si>
  <si>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</si>
  <si>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</si>
  <si>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</si>
  <si>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</si>
  <si>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</si>
  <si>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</si>
  <si>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</si>
  <si>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</si>
  <si>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</si>
  <si>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</si>
  <si>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</si>
  <si>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</si>
  <si>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</si>
  <si>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</si>
  <si>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</si>
  <si>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</si>
  <si>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</si>
  <si>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</si>
  <si>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</si>
  <si>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</si>
  <si>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</si>
  <si>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</si>
  <si>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</si>
  <si>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</si>
  <si>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</si>
  <si>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</si>
  <si>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</si>
  <si>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</si>
  <si>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</si>
  <si>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</si>
  <si>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</si>
  <si>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</si>
  <si>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</si>
  <si>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</si>
  <si>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</si>
  <si>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</si>
  <si>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</si>
  <si>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</si>
  <si>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</si>
  <si>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</si>
  <si>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</si>
  <si>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</si>
  <si>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</si>
  <si>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</si>
  <si>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</si>
  <si>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</si>
  <si>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</si>
  <si>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</si>
  <si>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</si>
  <si>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</si>
  <si>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</si>
  <si>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</si>
  <si>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</si>
  <si>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</si>
  <si>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</si>
  <si>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</si>
  <si>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</si>
  <si>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</si>
  <si>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</si>
  <si>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</si>
  <si>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</si>
  <si>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</si>
  <si>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</si>
  <si>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</si>
  <si>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</si>
  <si>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</si>
  <si>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</si>
  <si>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</si>
  <si>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</si>
  <si>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</si>
  <si>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</si>
  <si>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</si>
  <si>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</si>
  <si>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</si>
  <si>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</si>
  <si>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</si>
  <si>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</si>
  <si>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</si>
  <si>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</si>
  <si>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</si>
  <si>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</si>
  <si>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</si>
  <si>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</si>
  <si>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</si>
  <si>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</si>
  <si>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</si>
  <si>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</si>
  <si>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</si>
  <si>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</si>
  <si>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</si>
  <si>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</si>
  <si>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</si>
  <si>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</si>
  <si>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</si>
  <si>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</si>
  <si>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</si>
  <si>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</si>
  <si>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</si>
  <si>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</si>
  <si>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</si>
  <si>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</si>
  <si>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</si>
  <si>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</si>
  <si>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</si>
  <si>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</si>
  <si>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</si>
  <si>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</si>
  <si>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</si>
  <si>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</si>
  <si>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</si>
  <si>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</si>
  <si>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</si>
  <si>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</si>
  <si>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</si>
  <si>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</si>
  <si>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</si>
  <si>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</si>
  <si>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</si>
  <si>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</si>
  <si>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</si>
  <si>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</si>
  <si>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смена труб д 110 п.пр (17мп) чердак</t>
  </si>
  <si>
    <t>установка заглушки (9шт) чердак</t>
  </si>
  <si>
    <t>смена труб д 50 п.пр (15мп) чердак</t>
  </si>
  <si>
    <t>труба д 110</t>
  </si>
  <si>
    <t>17мп</t>
  </si>
  <si>
    <t>тройник 110</t>
  </si>
  <si>
    <t>4шт</t>
  </si>
  <si>
    <t>отвод 110</t>
  </si>
  <si>
    <t>заглушка 110</t>
  </si>
  <si>
    <t>манжета 110</t>
  </si>
  <si>
    <t>труба 50</t>
  </si>
  <si>
    <t>15мп</t>
  </si>
  <si>
    <t>отвод 50</t>
  </si>
  <si>
    <t>15шт</t>
  </si>
  <si>
    <t>тройник 50</t>
  </si>
  <si>
    <t>5шт</t>
  </si>
  <si>
    <t>переход 50/70</t>
  </si>
  <si>
    <t>2шт</t>
  </si>
  <si>
    <t>заглушка 50</t>
  </si>
  <si>
    <t>пена</t>
  </si>
  <si>
    <t>3шт</t>
  </si>
  <si>
    <t>круг отр.</t>
  </si>
  <si>
    <t>установка хомута (1шт) п-д3</t>
  </si>
  <si>
    <t>хомут 100</t>
  </si>
  <si>
    <t>1шт</t>
  </si>
  <si>
    <t xml:space="preserve">устройство ограждения со сваркой детской площадки </t>
  </si>
  <si>
    <t>электроды</t>
  </si>
  <si>
    <t>1кг</t>
  </si>
  <si>
    <t>смена лампа (28шт)</t>
  </si>
  <si>
    <t>лампа</t>
  </si>
  <si>
    <t>28шт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</si>
</sst>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27">
      <selection activeCell="M55" sqref="M55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3</v>
      </c>
      <c r="K1" t="s">
        <v>61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134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19.07</v>
      </c>
      <c r="M20" s="33">
        <f>SUM(M6:M19)</f>
        <v>2620.000602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137</v>
      </c>
      <c r="L24" s="25">
        <f>0.17*146.9</f>
        <v>24.973000000000003</v>
      </c>
      <c r="M24" s="32">
        <f>L24*114.3*1.202*1.15</f>
        <v>3945.6563339699997</v>
      </c>
    </row>
    <row r="25" spans="1:13" ht="12.75">
      <c r="A25" t="s">
        <v>111</v>
      </c>
      <c r="J25" s="20">
        <v>2</v>
      </c>
      <c r="K25" s="20" t="s">
        <v>138</v>
      </c>
      <c r="L25" s="47">
        <f>0.09*112</f>
        <v>10.08</v>
      </c>
      <c r="M25" s="32">
        <f aca="true" t="shared" si="1" ref="M25:M34">L25*114.3*1.202*1.15</f>
        <v>1592.6086512</v>
      </c>
    </row>
    <row r="26" spans="1:13" ht="12.75">
      <c r="A26" t="s">
        <v>112</v>
      </c>
      <c r="J26" s="20">
        <v>3</v>
      </c>
      <c r="K26" s="20" t="s">
        <v>139</v>
      </c>
      <c r="L26" s="47">
        <f>0.15*133.04</f>
        <v>19.956</v>
      </c>
      <c r="M26" s="32">
        <f t="shared" si="1"/>
        <v>3152.98593684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159</v>
      </c>
      <c r="L27" s="25">
        <v>0.5</v>
      </c>
      <c r="M27" s="32">
        <f t="shared" si="1"/>
        <v>78.99844499999999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162</v>
      </c>
      <c r="L28" s="25">
        <v>1.85</v>
      </c>
      <c r="M28" s="32">
        <f t="shared" si="1"/>
        <v>292.2942465</v>
      </c>
    </row>
    <row r="29" spans="10:13" ht="12.75">
      <c r="J29" s="20">
        <v>6</v>
      </c>
      <c r="K29" s="20" t="s">
        <v>165</v>
      </c>
      <c r="L29" s="25">
        <f>0.28*7.1</f>
        <v>1.988</v>
      </c>
      <c r="M29" s="32">
        <f t="shared" si="1"/>
        <v>314.09781732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59.347</v>
      </c>
      <c r="M36" s="33">
        <f>SUM(M24:M35)</f>
        <v>9376.641430829999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114347.15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119524.38</v>
      </c>
      <c r="J40" s="20">
        <v>1</v>
      </c>
      <c r="K40" s="20" t="s">
        <v>140</v>
      </c>
      <c r="L40" s="25" t="s">
        <v>141</v>
      </c>
      <c r="M40" s="25">
        <f>17*278</f>
        <v>4726</v>
      </c>
    </row>
    <row r="41" spans="2:13" ht="12.75">
      <c r="B41" t="s">
        <v>8</v>
      </c>
      <c r="F41" s="9">
        <f>F40/F39</f>
        <v>1.0452764235925427</v>
      </c>
      <c r="J41" s="20">
        <v>2</v>
      </c>
      <c r="K41" s="20" t="s">
        <v>142</v>
      </c>
      <c r="L41" s="25" t="s">
        <v>143</v>
      </c>
      <c r="M41" s="25">
        <f>4*106.79</f>
        <v>427.16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144</v>
      </c>
      <c r="L42" s="25" t="s">
        <v>143</v>
      </c>
      <c r="M42" s="25">
        <f>4*65.53</f>
        <v>262.12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121124.38</v>
      </c>
      <c r="J43" s="20">
        <v>4</v>
      </c>
      <c r="K43" s="20" t="s">
        <v>145</v>
      </c>
      <c r="L43" s="25" t="s">
        <v>143</v>
      </c>
      <c r="M43" s="25">
        <f>4*20</f>
        <v>80</v>
      </c>
    </row>
    <row r="44" spans="10:13" ht="12.75">
      <c r="J44" s="20">
        <v>5</v>
      </c>
      <c r="K44" s="20" t="s">
        <v>146</v>
      </c>
      <c r="L44" s="25" t="s">
        <v>143</v>
      </c>
      <c r="M44" s="25">
        <f>4*61</f>
        <v>244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148</v>
      </c>
      <c r="M45" s="25">
        <f>15*84</f>
        <v>1260</v>
      </c>
    </row>
    <row r="46" spans="10:13" ht="12.75">
      <c r="J46" s="20">
        <v>7</v>
      </c>
      <c r="K46" s="20" t="s">
        <v>149</v>
      </c>
      <c r="L46" s="25" t="s">
        <v>150</v>
      </c>
      <c r="M46" s="25">
        <f>15*20.95</f>
        <v>314.25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151</v>
      </c>
      <c r="L47" s="25" t="s">
        <v>152</v>
      </c>
      <c r="M47" s="25">
        <f>5*29</f>
        <v>145</v>
      </c>
    </row>
    <row r="48" spans="1:13" ht="12.75">
      <c r="A48" t="s">
        <v>12</v>
      </c>
      <c r="F48" s="11">
        <v>4625.3</v>
      </c>
      <c r="J48" s="20">
        <v>9</v>
      </c>
      <c r="K48" s="20" t="s">
        <v>153</v>
      </c>
      <c r="L48" s="25" t="s">
        <v>154</v>
      </c>
      <c r="M48" s="25">
        <f>2*58</f>
        <v>116</v>
      </c>
    </row>
    <row r="49" spans="1:13" ht="12.75">
      <c r="A49" s="6" t="s">
        <v>15</v>
      </c>
      <c r="F49" s="5">
        <v>1913.58</v>
      </c>
      <c r="J49" s="20">
        <v>10</v>
      </c>
      <c r="K49" s="20" t="s">
        <v>155</v>
      </c>
      <c r="L49" s="25" t="s">
        <v>152</v>
      </c>
      <c r="M49" s="25">
        <f>5*8.5</f>
        <v>42.5</v>
      </c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 t="s">
        <v>156</v>
      </c>
      <c r="L50" s="25" t="s">
        <v>157</v>
      </c>
      <c r="M50" s="25">
        <f>3*263.08</f>
        <v>789.24</v>
      </c>
    </row>
    <row r="51" spans="1:13" ht="12.75">
      <c r="A51" s="4" t="s">
        <v>28</v>
      </c>
      <c r="F51" s="31">
        <f>F48+F49+F50</f>
        <v>6538.88</v>
      </c>
      <c r="J51" s="20">
        <v>12</v>
      </c>
      <c r="K51" s="20" t="s">
        <v>158</v>
      </c>
      <c r="L51" s="25" t="s">
        <v>143</v>
      </c>
      <c r="M51" s="25">
        <f>4*27.15</f>
        <v>108.6</v>
      </c>
    </row>
    <row r="52" spans="1:13" ht="12.75">
      <c r="A52" s="4" t="s">
        <v>16</v>
      </c>
      <c r="J52" s="20">
        <v>13</v>
      </c>
      <c r="K52" s="20" t="s">
        <v>160</v>
      </c>
      <c r="L52" s="25" t="s">
        <v>161</v>
      </c>
      <c r="M52" s="25">
        <v>920</v>
      </c>
    </row>
    <row r="53" spans="1:13" ht="12.75">
      <c r="A53" t="s">
        <v>77</v>
      </c>
      <c r="D53" s="5">
        <v>1.89</v>
      </c>
      <c r="E53" t="s">
        <v>14</v>
      </c>
      <c r="F53" s="11">
        <f>E32*D53</f>
        <v>11236.994999999999</v>
      </c>
      <c r="J53" s="20">
        <v>14</v>
      </c>
      <c r="K53" s="20" t="s">
        <v>163</v>
      </c>
      <c r="L53" s="25" t="s">
        <v>164</v>
      </c>
      <c r="M53" s="25">
        <v>128</v>
      </c>
    </row>
    <row r="54" spans="1:13" ht="12.75">
      <c r="A54" t="s">
        <v>82</v>
      </c>
      <c r="B54">
        <v>1013.2</v>
      </c>
      <c r="C54" t="s">
        <v>13</v>
      </c>
      <c r="D54" s="5">
        <v>0.4</v>
      </c>
      <c r="E54" t="s">
        <v>14</v>
      </c>
      <c r="F54" s="11">
        <f>B54*D54</f>
        <v>405.28000000000003</v>
      </c>
      <c r="J54" s="20">
        <v>15</v>
      </c>
      <c r="K54" s="20" t="s">
        <v>166</v>
      </c>
      <c r="L54" s="25" t="s">
        <v>167</v>
      </c>
      <c r="M54" s="25">
        <f>28*13.8</f>
        <v>386.40000000000003</v>
      </c>
    </row>
    <row r="55" spans="1:13" ht="12.75">
      <c r="A55" s="4" t="s">
        <v>17</v>
      </c>
      <c r="B55" s="10"/>
      <c r="C55" s="10"/>
      <c r="F55" s="31">
        <f>SUM(F53:F54)</f>
        <v>11642.275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166992</v>
      </c>
      <c r="D61">
        <v>228935.4</v>
      </c>
      <c r="E61">
        <v>5945.5</v>
      </c>
      <c r="F61" s="34">
        <f>C61/D61*E61</f>
        <v>4336.817006020039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2620.000602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9376.641430829999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9949.27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0.25</v>
      </c>
      <c r="E68" t="s">
        <v>14</v>
      </c>
      <c r="F68" s="11">
        <f>B68*D68</f>
        <v>1486.375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9949.27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27769.10403885004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0.27</v>
      </c>
      <c r="E73" t="s">
        <v>14</v>
      </c>
      <c r="F73" s="11">
        <f>B73*D73</f>
        <v>1605.285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0.97</v>
      </c>
      <c r="E76" t="s">
        <v>14</v>
      </c>
      <c r="F76" s="11">
        <f>B76*D76</f>
        <v>5767.135</v>
      </c>
    </row>
    <row r="77" spans="1:6" ht="12.75">
      <c r="A77" s="4" t="s">
        <v>66</v>
      </c>
      <c r="F77" s="31">
        <f>F73+F76</f>
        <v>7372.42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2.02</v>
      </c>
      <c r="E80" t="s">
        <v>14</v>
      </c>
      <c r="F80" s="11">
        <f>B80*D80</f>
        <v>12009.91</v>
      </c>
    </row>
    <row r="81" spans="1:9" ht="12.75">
      <c r="A81" s="4" t="s">
        <v>69</v>
      </c>
      <c r="F81" s="31">
        <f>SUM(F80)</f>
        <v>12009.91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84247.58903885004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4886.360164253302</v>
      </c>
    </row>
    <row r="85" spans="1:6" ht="15">
      <c r="A85" s="12" t="s">
        <v>29</v>
      </c>
      <c r="B85" s="12"/>
      <c r="C85" s="12"/>
      <c r="D85" s="12"/>
      <c r="E85" s="12"/>
      <c r="F85" s="42">
        <f>F83+F84</f>
        <v>89133.94920310334</v>
      </c>
    </row>
    <row r="86" spans="2:6" ht="12.75">
      <c r="B86" s="37" t="s">
        <v>71</v>
      </c>
      <c r="C86" s="38" t="s">
        <v>72</v>
      </c>
      <c r="D86" s="22" t="s">
        <v>73</v>
      </c>
      <c r="E86" s="22" t="s">
        <v>74</v>
      </c>
      <c r="F86" s="41" t="s">
        <v>136</v>
      </c>
    </row>
    <row r="87" spans="1:6" ht="12.75">
      <c r="A87" s="13"/>
      <c r="B87" s="39">
        <v>42795</v>
      </c>
      <c r="C87" s="40">
        <v>-17704</v>
      </c>
      <c r="D87" s="43">
        <f>F43</f>
        <v>121124.38</v>
      </c>
      <c r="E87" s="43">
        <f>F85</f>
        <v>89133.94920310334</v>
      </c>
      <c r="F87" s="44">
        <f>C87+D87-E87</f>
        <v>14286.43079689666</v>
      </c>
    </row>
    <row r="89" spans="1:6" ht="13.5" thickBot="1">
      <c r="A89" t="s">
        <v>116</v>
      </c>
      <c r="C89" s="55">
        <v>42767</v>
      </c>
      <c r="D89" s="8" t="s">
        <v>117</v>
      </c>
      <c r="E89" s="55">
        <v>42794</v>
      </c>
      <c r="F89" t="s">
        <v>118</v>
      </c>
    </row>
    <row r="90" spans="1:7" ht="13.5" thickBot="1">
      <c r="A90" t="s">
        <v>119</v>
      </c>
      <c r="F90" s="56">
        <f>E87</f>
        <v>89133.94920310334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7" ht="12.75">
      <c r="A107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2017-06-01T14:04:40Z</cp:lastPrinted>
  <dcterms:created xsi:type="dcterms:W3CDTF">2008-08-18T07:30:19Z</dcterms:created>
  <dcterms:modified xsi:type="dcterms:W3CDTF">2017-06-01T14:04:41Z</dcterms:modified>
  <cp:category/>
  <cp:version/>
  <cp:contentType/>
  <cp:contentStatus/>
</cp:coreProperties>
</file>