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<sst xmlns="http://schemas.openxmlformats.org/spreadsheetml/2006/main" count="177" uniqueCount="156">
  <si>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</si>
  <si>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</si>
  <si>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</si>
  <si>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</si>
  <si>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</si>
  <si>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</si>
  <si>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</si>
  <si>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</si>
  <si>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</si>
  <si>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</si>
  <si>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</si>
  <si>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</si>
  <si>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</si>
  <si>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</si>
  <si>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</si>
  <si>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</si>
  <si>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</si>
  <si>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</si>
  <si>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</si>
  <si>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</si>
  <si>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</si>
  <si>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</si>
  <si>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</si>
  <si>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</si>
  <si>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</si>
  <si>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</si>
  <si>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</si>
  <si>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</si>
  <si>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</si>
  <si>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</si>
  <si>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</si>
  <si>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</si>
  <si>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</si>
  <si>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</si>
  <si>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</si>
  <si>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</si>
  <si>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</si>
  <si>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</si>
  <si>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</si>
  <si>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</si>
  <si>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</si>
  <si>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</si>
  <si>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</si>
  <si>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</si>
  <si>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</si>
  <si>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</si>
  <si>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</si>
  <si>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</si>
  <si>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</si>
  <si>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</si>
  <si>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</si>
  <si>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</si>
  <si>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</si>
  <si>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</si>
  <si>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</si>
  <si>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</si>
  <si>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</si>
  <si>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</si>
  <si>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</si>
  <si>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</si>
  <si>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</si>
  <si>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</si>
  <si>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</si>
  <si>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</si>
  <si>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</si>
  <si>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</si>
  <si>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</si>
  <si>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</si>
  <si>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</si>
  <si>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</si>
  <si>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</si>
  <si>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</si>
  <si>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</si>
  <si>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</si>
  <si>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</si>
  <si>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</si>
  <si>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</si>
  <si>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</si>
  <si>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</si>
  <si>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</si>
  <si>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</si>
  <si>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</si>
  <si>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</si>
  <si>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</si>
  <si>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</si>
  <si>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</si>
  <si>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</si>
  <si>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</si>
  <si>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</si>
  <si>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</si>
  <si>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</si>
  <si>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</si>
  <si>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</si>
  <si>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</si>
  <si>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</si>
  <si>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</si>
  <si>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</si>
  <si>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</si>
  <si>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</si>
  <si>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</si>
  <si>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</si>
  <si>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</si>
  <si>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</si>
  <si>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</si>
  <si>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</si>
  <si>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</si>
  <si>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</si>
  <si>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</si>
  <si>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</si>
  <si>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</si>
  <si>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</si>
  <si>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</si>
  <si>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</si>
  <si>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</si>
  <si>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</si>
  <si>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</si>
  <si>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</si>
  <si>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</si>
  <si>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</si>
  <si>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</si>
  <si>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</si>
  <si>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</si>
  <si>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</si>
  <si>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</si>
  <si>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</si>
  <si>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</si>
  <si>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</si>
  <si>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</si>
  <si>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</si>
  <si>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</si>
  <si>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</si>
  <si>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</si>
  <si>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</si>
  <si>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</si>
  <si>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</si>
  <si>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</si>
  <si>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</si>
  <si>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</si>
  <si>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</si>
  <si>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</si>
  <si>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</si>
  <si>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01.08.</t>
  </si>
  <si>
    <t>за   июль 2017 г.</t>
  </si>
  <si>
    <t>прочистка канализации</t>
  </si>
  <si>
    <t>смена труб д 32 (4мп) кв.92</t>
  </si>
  <si>
    <t>смена гебо (2шт) кв.92</t>
  </si>
  <si>
    <t>труба д 32</t>
  </si>
  <si>
    <t>4мп</t>
  </si>
  <si>
    <t>муфта 20</t>
  </si>
  <si>
    <t>1шт</t>
  </si>
  <si>
    <t>тройник 32</t>
  </si>
  <si>
    <t>гебо 32</t>
  </si>
  <si>
    <t>2шт</t>
  </si>
  <si>
    <t xml:space="preserve">смена ламп (12шт) </t>
  </si>
  <si>
    <t>лампа</t>
  </si>
  <si>
    <t>12шт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</si>
</sst>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2">
      <selection activeCell="M51" sqref="M51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92</v>
      </c>
      <c r="D1" s="8">
        <v>7</v>
      </c>
      <c r="K1" t="s">
        <v>66</v>
      </c>
    </row>
    <row r="2" spans="1:11" ht="12.75">
      <c r="A2" t="s">
        <v>93</v>
      </c>
      <c r="K2" s="5" t="s">
        <v>142</v>
      </c>
    </row>
    <row r="3" spans="1:13" ht="12.75">
      <c r="A3" t="s">
        <v>94</v>
      </c>
      <c r="J3" s="14" t="s">
        <v>28</v>
      </c>
      <c r="K3" s="63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140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95</v>
      </c>
      <c r="J5" s="15"/>
      <c r="K5" s="15"/>
      <c r="L5" s="21" t="s">
        <v>33</v>
      </c>
      <c r="M5" s="21"/>
    </row>
    <row r="6" spans="2:13" ht="12.75">
      <c r="B6" t="s">
        <v>96</v>
      </c>
      <c r="C6" s="1" t="s">
        <v>97</v>
      </c>
      <c r="D6" s="1"/>
      <c r="E6" s="1" t="s">
        <v>118</v>
      </c>
      <c r="J6" s="20">
        <v>1</v>
      </c>
      <c r="K6" s="20" t="s">
        <v>82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L7*114.3*1.202</f>
        <v>0</v>
      </c>
    </row>
    <row r="8" spans="1:13" ht="12.75">
      <c r="A8" t="s">
        <v>98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99</v>
      </c>
      <c r="J9" s="16"/>
      <c r="K9" s="16" t="s">
        <v>38</v>
      </c>
      <c r="L9" s="23">
        <v>4.02</v>
      </c>
      <c r="M9" s="45">
        <f t="shared" si="0"/>
        <v>552.3021719999999</v>
      </c>
    </row>
    <row r="10" spans="5:13" ht="12.75">
      <c r="E10" t="s">
        <v>100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101</v>
      </c>
      <c r="J11" s="16"/>
      <c r="K11" s="18" t="s">
        <v>41</v>
      </c>
      <c r="L11" s="23">
        <v>0</v>
      </c>
      <c r="M11" s="45">
        <f t="shared" si="0"/>
        <v>0</v>
      </c>
    </row>
    <row r="12" spans="5:13" ht="12.75">
      <c r="E12" t="s">
        <v>102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103</v>
      </c>
      <c r="J13" s="16"/>
      <c r="K13" s="18" t="s">
        <v>86</v>
      </c>
      <c r="L13" s="23">
        <v>4</v>
      </c>
      <c r="M13" s="45">
        <f t="shared" si="0"/>
        <v>549.5544</v>
      </c>
    </row>
    <row r="14" spans="1:13" ht="12.75">
      <c r="A14" t="s">
        <v>104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105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106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107</v>
      </c>
      <c r="J17" s="15" t="s">
        <v>46</v>
      </c>
      <c r="K17" s="26" t="s">
        <v>88</v>
      </c>
      <c r="L17" s="21">
        <v>0</v>
      </c>
      <c r="M17" s="45">
        <f t="shared" si="0"/>
        <v>0</v>
      </c>
    </row>
    <row r="18" spans="1:13" ht="12.75">
      <c r="A18" t="s">
        <v>108</v>
      </c>
      <c r="J18" s="15" t="s">
        <v>48</v>
      </c>
      <c r="K18" s="26" t="s">
        <v>47</v>
      </c>
      <c r="L18" s="21">
        <v>2.43</v>
      </c>
      <c r="M18" s="45">
        <f t="shared" si="0"/>
        <v>333.85429800000003</v>
      </c>
    </row>
    <row r="19" spans="1:13" ht="12.75">
      <c r="A19" t="s">
        <v>109</v>
      </c>
      <c r="J19" s="16" t="s">
        <v>87</v>
      </c>
      <c r="K19" s="18" t="s">
        <v>49</v>
      </c>
      <c r="L19" s="23">
        <v>0.5</v>
      </c>
      <c r="M19" s="45">
        <f t="shared" si="0"/>
        <v>68.6943</v>
      </c>
    </row>
    <row r="20" spans="1:13" ht="12.75">
      <c r="A20" t="s">
        <v>135</v>
      </c>
      <c r="J20" s="20"/>
      <c r="K20" s="27" t="s">
        <v>50</v>
      </c>
      <c r="L20" s="28">
        <f>SUM(L6:L19)</f>
        <v>10.95</v>
      </c>
      <c r="M20" s="33">
        <f>SUM(M6:M19)</f>
        <v>1504.40517</v>
      </c>
    </row>
    <row r="21" spans="1:11" ht="12.75">
      <c r="A21" t="s">
        <v>110</v>
      </c>
      <c r="K21" s="1" t="s">
        <v>51</v>
      </c>
    </row>
    <row r="22" spans="1:13" ht="12.75">
      <c r="A22" t="s">
        <v>111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112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113</v>
      </c>
      <c r="J24" s="20">
        <v>1</v>
      </c>
      <c r="K24" s="20" t="s">
        <v>79</v>
      </c>
      <c r="L24" s="25">
        <v>0</v>
      </c>
      <c r="M24" s="32">
        <f>L24*114.3*1.202*1.15</f>
        <v>0</v>
      </c>
    </row>
    <row r="25" spans="1:13" ht="12.75">
      <c r="A25" t="s">
        <v>114</v>
      </c>
      <c r="J25" s="20">
        <v>2</v>
      </c>
      <c r="K25" s="20" t="s">
        <v>80</v>
      </c>
      <c r="L25" s="25">
        <v>0</v>
      </c>
      <c r="M25" s="32">
        <f aca="true" t="shared" si="1" ref="M25:M41">L25*114.3*1.202*1.15</f>
        <v>0</v>
      </c>
    </row>
    <row r="26" spans="1:13" ht="12.75">
      <c r="A26" t="s">
        <v>115</v>
      </c>
      <c r="J26" s="20">
        <v>3</v>
      </c>
      <c r="K26" s="20" t="s">
        <v>143</v>
      </c>
      <c r="L26" s="25">
        <v>14.49</v>
      </c>
      <c r="M26" s="32">
        <f t="shared" si="1"/>
        <v>2289.3749360999996</v>
      </c>
    </row>
    <row r="27" spans="1:13" ht="12.75">
      <c r="A27" s="56" t="s">
        <v>116</v>
      </c>
      <c r="B27" s="56"/>
      <c r="C27" s="56"/>
      <c r="D27" s="56"/>
      <c r="E27" s="56"/>
      <c r="F27" s="56"/>
      <c r="G27" s="56"/>
      <c r="J27" s="20">
        <v>4</v>
      </c>
      <c r="K27" s="20" t="s">
        <v>144</v>
      </c>
      <c r="L27" s="45">
        <f>0.04*156.46</f>
        <v>6.258400000000001</v>
      </c>
      <c r="M27" s="32">
        <f t="shared" si="1"/>
        <v>988.807736376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145</v>
      </c>
      <c r="L28" s="45">
        <f>0.02*103</f>
        <v>2.06</v>
      </c>
      <c r="M28" s="32">
        <f t="shared" si="1"/>
        <v>325.47359339999997</v>
      </c>
    </row>
    <row r="29" spans="10:13" ht="12.75">
      <c r="J29" s="20">
        <v>6</v>
      </c>
      <c r="K29" s="20" t="s">
        <v>153</v>
      </c>
      <c r="L29" s="45">
        <f>0.12*7.1</f>
        <v>0.852</v>
      </c>
      <c r="M29" s="32">
        <f t="shared" si="1"/>
        <v>134.61335028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5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f>123521.32-3806.64</f>
        <v>119714.68000000001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f>113277.62</f>
        <v>113277.62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0.9462299861637686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134</v>
      </c>
      <c r="B42" s="7"/>
      <c r="C42" s="7"/>
      <c r="D42" s="7"/>
      <c r="E42" s="7"/>
      <c r="F42" s="5">
        <f>250+300+400+400+250</f>
        <v>1600</v>
      </c>
      <c r="J42" s="20"/>
      <c r="K42" s="29" t="s">
        <v>50</v>
      </c>
      <c r="L42" s="28">
        <f>SUM(L24:L41)</f>
        <v>23.6604</v>
      </c>
      <c r="M42" s="33">
        <f>SUM(M24:M41)</f>
        <v>3738.2696161559993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114877.62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44" t="s">
        <v>146</v>
      </c>
      <c r="L46" s="23" t="s">
        <v>147</v>
      </c>
      <c r="M46" s="23">
        <f>4*134.87</f>
        <v>539.48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 t="s">
        <v>148</v>
      </c>
      <c r="L47" s="23" t="s">
        <v>149</v>
      </c>
      <c r="M47" s="23">
        <v>47.97</v>
      </c>
    </row>
    <row r="48" spans="1:13" ht="12.75">
      <c r="A48" t="s">
        <v>12</v>
      </c>
      <c r="F48" s="11">
        <v>4625.3</v>
      </c>
      <c r="J48" s="23">
        <v>3</v>
      </c>
      <c r="K48" s="44" t="s">
        <v>150</v>
      </c>
      <c r="L48" s="23" t="s">
        <v>149</v>
      </c>
      <c r="M48" s="62">
        <v>15</v>
      </c>
    </row>
    <row r="49" spans="1:13" ht="12.75">
      <c r="A49" s="6" t="s">
        <v>15</v>
      </c>
      <c r="F49" s="5">
        <v>6219.15</v>
      </c>
      <c r="J49" s="23">
        <v>4</v>
      </c>
      <c r="K49" s="44" t="s">
        <v>151</v>
      </c>
      <c r="L49" s="23" t="s">
        <v>152</v>
      </c>
      <c r="M49" s="62">
        <f>2*620</f>
        <v>1240</v>
      </c>
    </row>
    <row r="50" spans="1:13" ht="12.75">
      <c r="A50" s="6" t="s">
        <v>90</v>
      </c>
      <c r="E50" s="5">
        <v>0</v>
      </c>
      <c r="F50" s="5">
        <f>E50*E32</f>
        <v>0</v>
      </c>
      <c r="J50" s="23">
        <v>5</v>
      </c>
      <c r="K50" s="44" t="s">
        <v>154</v>
      </c>
      <c r="L50" s="23" t="s">
        <v>155</v>
      </c>
      <c r="M50" s="23">
        <f>12*13</f>
        <v>156</v>
      </c>
    </row>
    <row r="51" spans="1:13" ht="12.75">
      <c r="A51" s="4" t="s">
        <v>26</v>
      </c>
      <c r="B51" s="1"/>
      <c r="F51" s="31">
        <f>F48+F49+F50</f>
        <v>10844.45</v>
      </c>
      <c r="J51" s="23">
        <v>6</v>
      </c>
      <c r="K51" s="44"/>
      <c r="L51" s="23"/>
      <c r="M51" s="62"/>
    </row>
    <row r="52" spans="1:13" ht="12.75">
      <c r="A52" s="4" t="s">
        <v>16</v>
      </c>
      <c r="J52" s="23">
        <v>7</v>
      </c>
      <c r="K52" s="44"/>
      <c r="L52" s="23"/>
      <c r="M52" s="23"/>
    </row>
    <row r="53" spans="1:13" ht="12.75">
      <c r="A53" t="s">
        <v>78</v>
      </c>
      <c r="D53" s="5">
        <v>1.92</v>
      </c>
      <c r="E53" t="s">
        <v>14</v>
      </c>
      <c r="F53" s="11">
        <f>E32*D53</f>
        <v>12394.56</v>
      </c>
      <c r="J53" s="23">
        <v>8</v>
      </c>
      <c r="K53" s="44"/>
      <c r="L53" s="23"/>
      <c r="M53" s="23"/>
    </row>
    <row r="54" spans="1:13" ht="12.75">
      <c r="A54" t="s">
        <v>84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9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12394.56</v>
      </c>
      <c r="G55" s="51"/>
      <c r="J55" s="23">
        <v>10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59" t="s">
        <v>85</v>
      </c>
      <c r="B58" s="59"/>
      <c r="C58" s="59"/>
      <c r="D58" s="60"/>
      <c r="E58" s="53"/>
      <c r="F58" s="61">
        <v>0</v>
      </c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53">
        <v>166649</v>
      </c>
      <c r="D61">
        <v>228935.4</v>
      </c>
      <c r="E61">
        <v>6455.5</v>
      </c>
      <c r="F61" s="34">
        <f>C61/D61*E61</f>
        <v>4699.153645526205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1504.40517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3738.2696161559993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f>1*600*1.202</f>
        <v>721.1999999999999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M74</f>
        <v>1998.45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0.26</v>
      </c>
      <c r="E68" t="s">
        <v>14</v>
      </c>
      <c r="F68" s="11">
        <f>B68*D68</f>
        <v>1678.43</v>
      </c>
      <c r="J68" s="23">
        <v>23</v>
      </c>
      <c r="K68" s="44"/>
      <c r="L68" s="23"/>
      <c r="M68" s="23"/>
    </row>
    <row r="69" spans="1:13" ht="12.75">
      <c r="A69" s="53" t="s">
        <v>89</v>
      </c>
      <c r="B69" s="53"/>
      <c r="C69" s="53"/>
      <c r="D69" s="55"/>
      <c r="E69" s="53"/>
      <c r="F69" s="55">
        <v>0</v>
      </c>
      <c r="J69" s="23">
        <v>24</v>
      </c>
      <c r="K69" s="44"/>
      <c r="L69" s="23"/>
      <c r="M69" s="23"/>
    </row>
    <row r="70" spans="1:13" ht="12.75">
      <c r="A70" s="53" t="s">
        <v>91</v>
      </c>
      <c r="B70" s="53"/>
      <c r="C70" s="53"/>
      <c r="D70" s="55">
        <v>0</v>
      </c>
      <c r="E70" s="53"/>
      <c r="F70" s="55">
        <f>D70*E32</f>
        <v>0</v>
      </c>
      <c r="J70" s="23">
        <v>25</v>
      </c>
      <c r="K70" s="44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14339.908431682206</v>
      </c>
      <c r="J71" s="23">
        <v>26</v>
      </c>
      <c r="K71" s="44"/>
      <c r="L71" s="23"/>
      <c r="M71" s="23"/>
    </row>
    <row r="72" spans="1:13" ht="12.75">
      <c r="A72" s="4" t="s">
        <v>62</v>
      </c>
      <c r="J72" s="23">
        <v>27</v>
      </c>
      <c r="K72" s="44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0.19</v>
      </c>
      <c r="E73" t="s">
        <v>14</v>
      </c>
      <c r="F73" s="11">
        <f>B73*D73</f>
        <v>1226.545</v>
      </c>
      <c r="J73" s="23">
        <v>28</v>
      </c>
      <c r="K73" s="44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3">
        <f>SUM(M46:M73)</f>
        <v>1998.45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2.06</v>
      </c>
      <c r="F76" s="11">
        <f>B76*D76</f>
        <v>13298.33</v>
      </c>
    </row>
    <row r="77" spans="1:6" ht="12.75">
      <c r="A77" s="4" t="s">
        <v>63</v>
      </c>
      <c r="B77" s="1"/>
      <c r="F77" s="31">
        <f>F73+F76</f>
        <v>14524.875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1.95</v>
      </c>
      <c r="F80" s="11">
        <f>B80*D80</f>
        <v>12588.225</v>
      </c>
    </row>
    <row r="81" spans="1:9" ht="12.75">
      <c r="A81" s="4" t="s">
        <v>65</v>
      </c>
      <c r="B81" s="1"/>
      <c r="F81" s="31">
        <f>SUM(F80)</f>
        <v>12588.225</v>
      </c>
      <c r="I81" s="7"/>
    </row>
    <row r="82" spans="1:6" ht="12.75">
      <c r="A82" s="46" t="s">
        <v>83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83607.01843168221</v>
      </c>
    </row>
    <row r="84" spans="1:6" ht="12.75">
      <c r="A84" s="1" t="s">
        <v>81</v>
      </c>
      <c r="B84" s="40"/>
      <c r="C84" s="40">
        <v>0.058</v>
      </c>
      <c r="D84" s="1"/>
      <c r="E84" s="1"/>
      <c r="F84" s="31">
        <f>F83*5.8%</f>
        <v>4849.207069037568</v>
      </c>
    </row>
    <row r="85" spans="1:6" ht="12.75">
      <c r="A85" s="1"/>
      <c r="B85" s="40" t="s">
        <v>137</v>
      </c>
      <c r="C85" s="40"/>
      <c r="D85" s="1"/>
      <c r="E85" s="64"/>
      <c r="F85" s="65">
        <f>(16098*4)+11590.56</f>
        <v>75982.56</v>
      </c>
    </row>
    <row r="86" spans="1:6" ht="12.75">
      <c r="A86" s="1"/>
      <c r="B86" s="40" t="s">
        <v>138</v>
      </c>
      <c r="C86" s="40"/>
      <c r="D86" s="1"/>
      <c r="E86" s="64"/>
      <c r="F86" s="65">
        <v>837.16</v>
      </c>
    </row>
    <row r="87" spans="1:6" ht="12.75">
      <c r="A87" s="1"/>
      <c r="B87" s="40" t="s">
        <v>139</v>
      </c>
      <c r="C87" s="40"/>
      <c r="D87" s="1"/>
      <c r="E87" s="64"/>
      <c r="F87" s="65">
        <v>5344.6</v>
      </c>
    </row>
    <row r="88" spans="1:6" ht="15">
      <c r="A88" s="12" t="s">
        <v>27</v>
      </c>
      <c r="B88" s="12"/>
      <c r="C88" s="43"/>
      <c r="D88" s="12"/>
      <c r="E88" s="12"/>
      <c r="F88" s="35">
        <f>F83+F84+F85+F86+F87</f>
        <v>170620.5455007198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141</v>
      </c>
    </row>
    <row r="90" spans="1:6" ht="12.75">
      <c r="A90" s="13"/>
      <c r="B90" s="52">
        <v>42917</v>
      </c>
      <c r="C90" s="25">
        <v>46180</v>
      </c>
      <c r="D90" s="41">
        <f>F43</f>
        <v>114877.62</v>
      </c>
      <c r="E90" s="41">
        <f>F88</f>
        <v>170620.5455007198</v>
      </c>
      <c r="F90" s="42">
        <f>C90+D90-E90</f>
        <v>-9562.925500719808</v>
      </c>
    </row>
    <row r="92" spans="1:6" ht="13.5" thickBot="1">
      <c r="A92" t="s">
        <v>119</v>
      </c>
      <c r="C92" s="57">
        <v>42917</v>
      </c>
      <c r="D92" s="8" t="s">
        <v>120</v>
      </c>
      <c r="E92" s="57">
        <v>42947</v>
      </c>
      <c r="F92" t="s">
        <v>121</v>
      </c>
    </row>
    <row r="93" spans="1:7" ht="13.5" thickBot="1">
      <c r="A93" t="s">
        <v>122</v>
      </c>
      <c r="F93" s="58">
        <f>E90</f>
        <v>170620.5455007198</v>
      </c>
      <c r="G93" t="s">
        <v>14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99" ht="12.75">
      <c r="A99" t="s">
        <v>128</v>
      </c>
    </row>
    <row r="100" ht="12.75">
      <c r="A100" t="s">
        <v>129</v>
      </c>
    </row>
    <row r="102" ht="12.75">
      <c r="B102" t="s">
        <v>130</v>
      </c>
    </row>
    <row r="104" ht="12.75">
      <c r="A104" t="s">
        <v>131</v>
      </c>
    </row>
    <row r="106" spans="7:8" ht="12.75">
      <c r="G106" s="7"/>
      <c r="H106" s="7"/>
    </row>
    <row r="107" ht="12.75">
      <c r="A107" t="s">
        <v>132</v>
      </c>
    </row>
    <row r="109" ht="12.75">
      <c r="A109" t="s">
        <v>133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2017-08-21T12:54:59Z</cp:lastPrinted>
  <dcterms:created xsi:type="dcterms:W3CDTF">2008-08-18T07:30:19Z</dcterms:created>
  <dcterms:modified xsi:type="dcterms:W3CDTF">2017-10-11T08:32:22Z</dcterms:modified>
  <cp:category/>
  <cp:version/>
  <cp:contentType/>
  <cp:contentStatus/>
</cp:coreProperties>
</file>