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<sst xmlns="http://schemas.openxmlformats.org/spreadsheetml/2006/main" count="174" uniqueCount="155">
  <si>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</si>
  <si>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</si>
  <si>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</si>
  <si>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</si>
  <si>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</si>
  <si>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</si>
  <si>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</si>
  <si>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</si>
  <si>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</si>
  <si>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</si>
  <si>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</si>
  <si>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</si>
  <si>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</si>
  <si>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</si>
  <si>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</si>
  <si>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</si>
  <si>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</si>
  <si>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</si>
  <si>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</si>
  <si>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</si>
  <si>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</si>
  <si>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</si>
  <si>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</si>
  <si>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</si>
  <si>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</si>
  <si>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</si>
  <si>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</si>
  <si>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</si>
  <si>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</si>
  <si>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</si>
  <si>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</si>
  <si>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</si>
  <si>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</si>
  <si>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</si>
  <si>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</si>
  <si>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</si>
  <si>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</si>
  <si>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</si>
  <si>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</si>
  <si>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</si>
  <si>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</si>
  <si>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</si>
  <si>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</si>
  <si>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</si>
  <si>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</si>
  <si>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</si>
  <si>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</si>
  <si>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</si>
  <si>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</si>
  <si>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</si>
  <si>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</si>
  <si>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</si>
  <si>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</si>
  <si>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</si>
  <si>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</si>
  <si>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</si>
  <si>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</si>
  <si>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</si>
  <si>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</si>
  <si>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</si>
  <si>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</si>
  <si>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</si>
  <si>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</si>
  <si>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</si>
  <si>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</si>
  <si>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</si>
  <si>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</si>
  <si>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</si>
  <si>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</si>
  <si>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</si>
  <si>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</si>
  <si>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</si>
  <si>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</si>
  <si>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</si>
  <si>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</si>
  <si>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</si>
  <si>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</si>
  <si>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</si>
  <si>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</si>
  <si>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</si>
  <si>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</si>
  <si>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</si>
  <si>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</si>
  <si>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</si>
  <si>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</si>
  <si>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</si>
  <si>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</si>
  <si>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</si>
  <si>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</si>
  <si>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</si>
  <si>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</si>
  <si>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</si>
  <si>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</si>
  <si>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</si>
  <si>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</si>
  <si>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</si>
  <si>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</si>
  <si>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</si>
  <si>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</si>
  <si>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</si>
  <si>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</si>
  <si>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</si>
  <si>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</si>
  <si>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</si>
  <si>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</si>
  <si>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</si>
  <si>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</si>
  <si>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</si>
  <si>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</si>
  <si>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</si>
  <si>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</si>
  <si>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</si>
  <si>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</si>
  <si>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</si>
  <si>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</si>
  <si>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</si>
  <si>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</si>
  <si>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</si>
  <si>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</si>
  <si>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</si>
  <si>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</si>
  <si>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</si>
  <si>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</si>
  <si>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</si>
  <si>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</si>
  <si>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</si>
  <si>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</si>
  <si>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</si>
  <si>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</si>
  <si>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</si>
  <si>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</si>
  <si>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</si>
  <si>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</si>
  <si>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</si>
  <si>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</si>
  <si>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</si>
  <si>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</si>
  <si>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</si>
  <si>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</si>
  <si>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</si>
  <si>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труб д 25 п.пр. (16мп) т.п.</t>
  </si>
  <si>
    <t>смена труб д 20 п.пр. (4мп) т.п.</t>
  </si>
  <si>
    <t>труба д 25 п.пр.</t>
  </si>
  <si>
    <t>16 мп</t>
  </si>
  <si>
    <t>муфта 25</t>
  </si>
  <si>
    <t>9шт</t>
  </si>
  <si>
    <t>уголок 25</t>
  </si>
  <si>
    <t>16шт</t>
  </si>
  <si>
    <t>тройник 25</t>
  </si>
  <si>
    <t>6шт</t>
  </si>
  <si>
    <t>труба д 20</t>
  </si>
  <si>
    <t>4мп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</si>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</sst>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6" sqref="M46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11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137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10.29</v>
      </c>
      <c r="M20" s="33">
        <f>SUM(M6:M19)</f>
        <v>1413.728694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112</v>
      </c>
      <c r="J26" s="20">
        <v>3</v>
      </c>
      <c r="K26" s="20" t="s">
        <v>140</v>
      </c>
      <c r="L26" s="44">
        <f>0.16*184.3</f>
        <v>29.488000000000003</v>
      </c>
      <c r="M26" s="32">
        <f t="shared" si="1"/>
        <v>4659.01229232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141</v>
      </c>
      <c r="L27" s="25">
        <f>0.04*224.9</f>
        <v>8.996</v>
      </c>
      <c r="M27" s="32">
        <f t="shared" si="1"/>
        <v>1421.3400224399998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152</v>
      </c>
      <c r="L28" s="56">
        <f>0.08*7.1</f>
        <v>0.568</v>
      </c>
      <c r="M28" s="32">
        <f t="shared" si="1"/>
        <v>89.74223351999998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72.05199999999999</v>
      </c>
      <c r="M36" s="33">
        <f>SUM(M24:M35)</f>
        <v>11383.991918279999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53035.01+5.01</f>
        <v>53040.020000000004</v>
      </c>
      <c r="J40" s="20">
        <v>1</v>
      </c>
      <c r="K40" s="20" t="s">
        <v>142</v>
      </c>
      <c r="L40" s="25" t="s">
        <v>143</v>
      </c>
      <c r="M40" s="25">
        <f>16*97</f>
        <v>1552</v>
      </c>
    </row>
    <row r="41" spans="1:13" ht="12.75">
      <c r="A41" t="s">
        <v>7</v>
      </c>
      <c r="F41" s="5">
        <v>61005.65</v>
      </c>
      <c r="J41" s="20">
        <v>2</v>
      </c>
      <c r="K41" s="20" t="s">
        <v>144</v>
      </c>
      <c r="L41" s="25" t="s">
        <v>145</v>
      </c>
      <c r="M41" s="25">
        <f>9*10</f>
        <v>90</v>
      </c>
    </row>
    <row r="42" spans="2:13" ht="12.75">
      <c r="B42" t="s">
        <v>8</v>
      </c>
      <c r="F42" s="9">
        <f>F41/F40</f>
        <v>1.1501815044564463</v>
      </c>
      <c r="J42" s="20">
        <v>3</v>
      </c>
      <c r="K42" s="20" t="s">
        <v>146</v>
      </c>
      <c r="L42" s="25" t="s">
        <v>147</v>
      </c>
      <c r="M42" s="25">
        <f>16*24.4</f>
        <v>390.4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148</v>
      </c>
      <c r="L43" s="25" t="s">
        <v>149</v>
      </c>
      <c r="M43" s="25">
        <f>6*15.81</f>
        <v>94.86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61905.65</v>
      </c>
      <c r="J44" s="20">
        <v>5</v>
      </c>
      <c r="K44" s="20" t="s">
        <v>150</v>
      </c>
      <c r="L44" s="25" t="s">
        <v>151</v>
      </c>
      <c r="M44" s="25">
        <f>4*68</f>
        <v>272</v>
      </c>
    </row>
    <row r="45" spans="10:13" ht="12.75">
      <c r="J45" s="20">
        <v>6</v>
      </c>
      <c r="K45" s="20" t="s">
        <v>153</v>
      </c>
      <c r="L45" s="25" t="s">
        <v>154</v>
      </c>
      <c r="M45" s="25">
        <f>8*14.5</f>
        <v>116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(800+133.33)*1.202+(1600+440)*1.202</f>
        <v>3573.9426599999997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8777.40266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1.92</v>
      </c>
      <c r="E54">
        <v>0</v>
      </c>
      <c r="F54" s="11">
        <f>E33*D54</f>
        <v>6730.176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2515.26</v>
      </c>
    </row>
    <row r="56" spans="1:6" ht="12.75">
      <c r="A56" s="4" t="s">
        <v>17</v>
      </c>
      <c r="B56" s="4"/>
      <c r="C56" s="10"/>
      <c r="F56" s="31">
        <f>SUM(F54:F55)</f>
        <v>6730.176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161506</v>
      </c>
      <c r="D58">
        <v>228935.4</v>
      </c>
      <c r="E58">
        <v>3505.3</v>
      </c>
      <c r="F58" s="34">
        <f>C58/D58*E58</f>
        <v>2472.867812492083</v>
      </c>
    </row>
    <row r="59" spans="1:6" ht="12.75">
      <c r="A59" t="s">
        <v>20</v>
      </c>
      <c r="F59" s="34">
        <f>M20</f>
        <v>1413.728694</v>
      </c>
    </row>
    <row r="60" spans="1:6" ht="12.75">
      <c r="A60" t="s">
        <v>21</v>
      </c>
      <c r="F60" s="11">
        <f>M36</f>
        <v>11383.991918279999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11">
        <f>M55</f>
        <v>2515.26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</v>
      </c>
      <c r="E65" t="s">
        <v>14</v>
      </c>
      <c r="F65" s="11">
        <f>B65*D65</f>
        <v>1051.59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19558.63842477208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0.22</v>
      </c>
      <c r="E70" t="s">
        <v>14</v>
      </c>
      <c r="F70" s="11">
        <f>B70*D70</f>
        <v>771.166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1.23</v>
      </c>
      <c r="F73" s="11">
        <f>B73*D73</f>
        <v>4311.519</v>
      </c>
    </row>
    <row r="74" spans="1:6" ht="12.75">
      <c r="A74" s="4" t="s">
        <v>28</v>
      </c>
      <c r="F74" s="31">
        <f>F70+F73</f>
        <v>5082.685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2.17</v>
      </c>
      <c r="F77" s="11">
        <f>B77*D77</f>
        <v>7606.501</v>
      </c>
    </row>
    <row r="78" spans="1:6" ht="12.75">
      <c r="A78" s="4" t="s">
        <v>30</v>
      </c>
      <c r="F78" s="31">
        <f>SUM(F77)</f>
        <v>7606.501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47755.403084772086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2769.813378916781</v>
      </c>
      <c r="I81" s="7"/>
    </row>
    <row r="82" spans="1:9" ht="12.75">
      <c r="A82" s="1"/>
      <c r="B82" s="36" t="s">
        <v>134</v>
      </c>
      <c r="C82" s="36"/>
      <c r="D82" s="1"/>
      <c r="E82" s="58"/>
      <c r="F82" s="59">
        <v>2510.69</v>
      </c>
      <c r="I82" s="7"/>
    </row>
    <row r="83" spans="1:9" ht="12.75">
      <c r="A83" s="1"/>
      <c r="B83" s="36" t="s">
        <v>135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136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56890.58646368887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43405</v>
      </c>
      <c r="C87" s="40">
        <v>221853</v>
      </c>
      <c r="D87" s="42">
        <f>F44</f>
        <v>61905.65</v>
      </c>
      <c r="E87" s="42">
        <f>F85</f>
        <v>56890.58646368887</v>
      </c>
      <c r="F87" s="43">
        <f>C87+D87-E87</f>
        <v>226868.06353631115</v>
      </c>
    </row>
    <row r="89" spans="1:6" ht="13.5" thickBot="1">
      <c r="A89" t="s">
        <v>116</v>
      </c>
      <c r="C89" s="52">
        <v>43040</v>
      </c>
      <c r="D89" s="8" t="s">
        <v>117</v>
      </c>
      <c r="E89" s="52">
        <v>43069</v>
      </c>
      <c r="F89" t="s">
        <v>118</v>
      </c>
    </row>
    <row r="90" spans="1:7" ht="13.5" thickBot="1">
      <c r="A90" t="s">
        <v>119</v>
      </c>
      <c r="F90" s="53">
        <f>E87</f>
        <v>56890.58646368887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2017-08-21T12:54:09Z</cp:lastPrinted>
  <dcterms:created xsi:type="dcterms:W3CDTF">2008-08-18T07:30:19Z</dcterms:created>
  <dcterms:modified xsi:type="dcterms:W3CDTF">2018-02-22T12:23:10Z</dcterms:modified>
  <cp:category/>
  <cp:version/>
  <cp:contentType/>
  <cp:contentStatus/>
</cp:coreProperties>
</file>