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<sst xmlns="http://schemas.openxmlformats.org/spreadsheetml/2006/main" count="170" uniqueCount="148">
  <si>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</si>
  <si>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</si>
  <si>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</si>
  <si>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</si>
  <si>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</si>
  <si>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</si>
  <si>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</si>
  <si>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</si>
  <si>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</si>
  <si>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</si>
  <si>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</si>
  <si>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</si>
  <si>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</si>
  <si>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</si>
  <si>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</si>
  <si>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</si>
  <si>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</si>
  <si>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</si>
  <si>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</si>
  <si>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</si>
  <si>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</si>
  <si>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</si>
  <si>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</si>
  <si>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</si>
  <si>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</si>
  <si>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</si>
  <si>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</si>
  <si>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</si>
  <si>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</si>
  <si>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</si>
  <si>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</si>
  <si>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</si>
  <si>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</si>
  <si>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</si>
  <si>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</si>
  <si>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</si>
  <si>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</si>
  <si>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</si>
  <si>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</si>
  <si>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</si>
  <si>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</si>
  <si>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</si>
  <si>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</si>
  <si>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</si>
  <si>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</si>
  <si>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</si>
  <si>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</si>
  <si>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</si>
  <si>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</si>
  <si>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</si>
  <si>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</si>
  <si>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</si>
  <si>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</si>
  <si>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</si>
  <si>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</si>
  <si>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</si>
  <si>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</si>
  <si>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</si>
  <si>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</si>
  <si>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</si>
  <si>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</si>
  <si>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</si>
  <si>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</si>
  <si>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</si>
  <si>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</si>
  <si>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</si>
  <si>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</si>
  <si>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</si>
  <si>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</si>
  <si>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</si>
  <si>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</si>
  <si>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</si>
  <si>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</si>
  <si>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</si>
  <si>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</si>
  <si>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</si>
  <si>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</si>
  <si>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</si>
  <si>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</si>
  <si>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</si>
  <si>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</si>
  <si>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</si>
  <si>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</si>
  <si>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</si>
  <si>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</si>
  <si>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</si>
  <si>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</si>
  <si>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</si>
  <si>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</si>
  <si>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</si>
  <si>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</si>
  <si>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</si>
  <si>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</si>
  <si>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</si>
  <si>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</si>
  <si>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</si>
  <si>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</si>
  <si>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</si>
  <si>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</si>
  <si>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</si>
  <si>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</si>
  <si>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</si>
  <si>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</si>
  <si>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</si>
  <si>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</si>
  <si>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</si>
  <si>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</si>
  <si>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</si>
  <si>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</si>
  <si>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</si>
  <si>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</si>
  <si>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</si>
  <si>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</si>
  <si>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</si>
  <si>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</si>
  <si>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</si>
  <si>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</si>
  <si>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</si>
  <si>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</si>
  <si>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</si>
  <si>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</si>
  <si>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</si>
  <si>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</si>
  <si>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</si>
  <si>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</si>
  <si>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</si>
  <si>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</si>
  <si>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</si>
  <si>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</si>
  <si>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</si>
  <si>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</si>
  <si>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</si>
  <si>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</si>
  <si>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</t>
  </si>
  <si>
    <t>остекление п-д2</t>
  </si>
  <si>
    <t>стекло</t>
  </si>
  <si>
    <t>1м2</t>
  </si>
  <si>
    <t>смена ламп (13шт) п-д1,2,3,5</t>
  </si>
  <si>
    <t>лампа</t>
  </si>
  <si>
    <t>13шт</t>
  </si>
  <si>
    <t>смена труб д 50 пвх (2,5мп) кв.75</t>
  </si>
  <si>
    <t>труба д 50 пвх</t>
  </si>
  <si>
    <t>2,5мп</t>
  </si>
  <si>
    <t>отвод 50 пвх</t>
  </si>
  <si>
    <t>6шт</t>
  </si>
  <si>
    <t>трайник 110</t>
  </si>
  <si>
    <t>1шт</t>
  </si>
  <si>
    <t>переход 110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</si>
</sst>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16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F42" sqref="F42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10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127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L6*114.3*1.202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5">
        <f t="shared" si="0"/>
        <v>454.7562659999999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454.7562659999999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1717.3574999999998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309.12435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21.87</v>
      </c>
      <c r="M20" s="34">
        <f>SUM(M6:M19)</f>
        <v>3004.688682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25">
        <f>0.01*310.7</f>
        <v>3.1069999999999998</v>
      </c>
      <c r="M24" s="33">
        <f>L24*114.3*1.202*1.15</f>
        <v>490.89633722999986</v>
      </c>
    </row>
    <row r="25" spans="1:13" ht="12.75">
      <c r="A25" t="s">
        <v>106</v>
      </c>
      <c r="J25" s="20">
        <v>2</v>
      </c>
      <c r="K25" s="20" t="s">
        <v>137</v>
      </c>
      <c r="L25" s="45">
        <f>0.13*7.1</f>
        <v>0.9229999999999999</v>
      </c>
      <c r="M25" s="33">
        <f aca="true" t="shared" si="1" ref="M25:M35">L25*114.3*1.202*1.15</f>
        <v>145.83112946999998</v>
      </c>
    </row>
    <row r="26" spans="1:13" ht="12.75">
      <c r="A26" t="s">
        <v>107</v>
      </c>
      <c r="J26" s="20">
        <v>3</v>
      </c>
      <c r="K26" s="20" t="s">
        <v>140</v>
      </c>
      <c r="L26" s="25">
        <f>0.025*133.04</f>
        <v>3.326</v>
      </c>
      <c r="M26" s="33">
        <f t="shared" si="1"/>
        <v>525.4976561399999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7.356</v>
      </c>
      <c r="M36" s="34">
        <f>SUM(M24:M35)</f>
        <v>1162.2251228399996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48544.91-828.76</f>
        <v>47716.15</v>
      </c>
      <c r="J40" s="20">
        <v>1</v>
      </c>
      <c r="K40" s="20" t="s">
        <v>135</v>
      </c>
      <c r="L40" s="52" t="s">
        <v>136</v>
      </c>
      <c r="M40" s="25">
        <f>1*23.76</f>
        <v>23.76</v>
      </c>
    </row>
    <row r="41" spans="1:13" ht="12.75">
      <c r="A41" t="s">
        <v>7</v>
      </c>
      <c r="F41" s="5">
        <f>61427.03</f>
        <v>61427.03</v>
      </c>
      <c r="J41" s="20">
        <v>2</v>
      </c>
      <c r="K41" s="20" t="s">
        <v>138</v>
      </c>
      <c r="L41" s="25" t="s">
        <v>139</v>
      </c>
      <c r="M41" s="25">
        <f>13*14.46</f>
        <v>187.98000000000002</v>
      </c>
    </row>
    <row r="42" spans="2:13" ht="12.75">
      <c r="B42" t="s">
        <v>8</v>
      </c>
      <c r="F42" s="9">
        <f>F41/F40</f>
        <v>1.2873425454484488</v>
      </c>
      <c r="J42" s="20">
        <v>3</v>
      </c>
      <c r="K42" s="20" t="s">
        <v>141</v>
      </c>
      <c r="L42" s="25" t="s">
        <v>142</v>
      </c>
      <c r="M42" s="25">
        <v>227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143</v>
      </c>
      <c r="L43" s="25" t="s">
        <v>144</v>
      </c>
      <c r="M43" s="25">
        <f>6*20.96</f>
        <v>125.76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62327.03</v>
      </c>
      <c r="J44" s="20">
        <v>5</v>
      </c>
      <c r="K44" s="20" t="s">
        <v>145</v>
      </c>
      <c r="L44" s="25" t="s">
        <v>146</v>
      </c>
      <c r="M44" s="25">
        <v>110.63</v>
      </c>
    </row>
    <row r="45" spans="10:13" ht="12.75">
      <c r="J45" s="20">
        <v>6</v>
      </c>
      <c r="K45" s="20" t="s">
        <v>147</v>
      </c>
      <c r="L45" s="25" t="s">
        <v>146</v>
      </c>
      <c r="M45" s="25">
        <v>115</v>
      </c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v>5781.62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7704.82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6060.48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6060.48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166992</v>
      </c>
      <c r="D58">
        <v>228935.4</v>
      </c>
      <c r="E58">
        <v>3156.5</v>
      </c>
      <c r="F58" s="35">
        <f>C58/D58*E58</f>
        <v>2302.440985535658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3004.688682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1162.2251228399996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2*600*1.202</f>
        <v>1442.3999999999999</v>
      </c>
      <c r="J61" s="20"/>
      <c r="K61" s="20"/>
      <c r="L61" s="31" t="s">
        <v>65</v>
      </c>
      <c r="M61" s="28">
        <f>SUM(M40:M60)</f>
        <v>790.13</v>
      </c>
    </row>
    <row r="62" spans="1:6" ht="12.75">
      <c r="A62" t="s">
        <v>22</v>
      </c>
      <c r="F62" s="5">
        <f>M61</f>
        <v>790.13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0.22</v>
      </c>
      <c r="E65" t="s">
        <v>14</v>
      </c>
      <c r="F65" s="5">
        <f>B65*D65</f>
        <v>694.43</v>
      </c>
    </row>
    <row r="66" spans="1:6" ht="12.75">
      <c r="A66" s="47" t="s">
        <v>78</v>
      </c>
      <c r="B66" s="47"/>
      <c r="C66" s="47"/>
      <c r="D66" s="50"/>
      <c r="E66" s="47"/>
      <c r="F66" s="48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9396.314790375656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0.21</v>
      </c>
      <c r="E70" t="s">
        <v>14</v>
      </c>
      <c r="F70" s="11">
        <f>B70*D70</f>
        <v>662.865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1.15</v>
      </c>
      <c r="E73" t="s">
        <v>14</v>
      </c>
      <c r="F73" s="11">
        <f>B73*D73</f>
        <v>3629.975</v>
      </c>
    </row>
    <row r="74" spans="1:6" ht="12.75">
      <c r="A74" s="4" t="s">
        <v>29</v>
      </c>
      <c r="F74" s="32">
        <f>F70+F73</f>
        <v>4292.84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2.27</v>
      </c>
      <c r="E77" t="s">
        <v>14</v>
      </c>
      <c r="F77" s="5">
        <f>B77*D77</f>
        <v>7165.255</v>
      </c>
    </row>
    <row r="78" spans="1:6" ht="12.75">
      <c r="A78" s="4" t="s">
        <v>32</v>
      </c>
      <c r="F78" s="8">
        <f>SUM(F77)</f>
        <v>7165.255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34619.70979037566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2007.943167841788</v>
      </c>
      <c r="I81" s="7"/>
    </row>
    <row r="82" spans="1:9" ht="12.75">
      <c r="A82" s="1"/>
      <c r="B82" s="36" t="s">
        <v>128</v>
      </c>
      <c r="C82" s="36"/>
      <c r="D82" s="1"/>
      <c r="E82" s="56"/>
      <c r="F82" s="57">
        <v>1692.6</v>
      </c>
      <c r="I82" s="7"/>
    </row>
    <row r="83" spans="1:9" ht="12.75">
      <c r="A83" s="1"/>
      <c r="B83" s="36" t="s">
        <v>129</v>
      </c>
      <c r="C83" s="36"/>
      <c r="D83" s="1"/>
      <c r="E83" s="56"/>
      <c r="F83" s="57">
        <v>347.58</v>
      </c>
      <c r="I83" s="7"/>
    </row>
    <row r="84" spans="1:9" ht="12.75">
      <c r="A84" s="1"/>
      <c r="B84" s="36" t="s">
        <v>130</v>
      </c>
      <c r="C84" s="36"/>
      <c r="D84" s="1"/>
      <c r="E84" s="56"/>
      <c r="F84" s="57">
        <v>2559.37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41227.20295821745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43374</v>
      </c>
      <c r="C87" s="40">
        <v>40047</v>
      </c>
      <c r="D87" s="43">
        <f>F44</f>
        <v>62327.03</v>
      </c>
      <c r="E87" s="43">
        <f>F85</f>
        <v>41227.20295821745</v>
      </c>
      <c r="F87" s="44">
        <f>C87+D87-E87</f>
        <v>61146.82704178255</v>
      </c>
    </row>
    <row r="89" spans="1:6" ht="13.5" thickBot="1">
      <c r="A89" t="s">
        <v>111</v>
      </c>
      <c r="C89" s="54">
        <v>43009</v>
      </c>
      <c r="D89" s="8" t="s">
        <v>112</v>
      </c>
      <c r="E89" s="54">
        <v>43069</v>
      </c>
      <c r="F89" t="s">
        <v>113</v>
      </c>
    </row>
    <row r="90" spans="1:7" ht="13.5" thickBot="1">
      <c r="A90" t="s">
        <v>114</v>
      </c>
      <c r="F90" s="55">
        <f>E87</f>
        <v>41227.20295821745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2017-08-21T12:46:41Z</cp:lastPrinted>
  <dcterms:created xsi:type="dcterms:W3CDTF">2008-08-18T07:30:19Z</dcterms:created>
  <dcterms:modified xsi:type="dcterms:W3CDTF">2018-01-24T07:08:52Z</dcterms:modified>
  <cp:category/>
  <cp:version/>
  <cp:contentType/>
  <cp:contentStatus/>
</cp:coreProperties>
</file>