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<sst xmlns="http://schemas.openxmlformats.org/spreadsheetml/2006/main" count="173" uniqueCount="149">
  <si>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</si>
  <si>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</si>
  <si>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</si>
  <si>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</si>
  <si>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</si>
  <si>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</si>
  <si>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</si>
  <si>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</si>
  <si>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</si>
  <si>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</si>
  <si>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</si>
  <si>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</si>
  <si>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</si>
  <si>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</si>
  <si>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</si>
  <si>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</si>
  <si>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</si>
  <si>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</si>
  <si>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</si>
  <si>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</si>
  <si>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</si>
  <si>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</si>
  <si>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</si>
  <si>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</si>
  <si>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</si>
  <si>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</si>
  <si>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</si>
  <si>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</si>
  <si>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</si>
  <si>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</si>
  <si>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</si>
  <si>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</si>
  <si>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</si>
  <si>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</si>
  <si>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</si>
  <si>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</si>
  <si>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</si>
  <si>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</si>
  <si>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</si>
  <si>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</si>
  <si>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</si>
  <si>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</si>
  <si>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</si>
  <si>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</si>
  <si>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</si>
  <si>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</si>
  <si>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</si>
  <si>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</si>
  <si>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</si>
  <si>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</si>
  <si>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</si>
  <si>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</si>
  <si>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</si>
  <si>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</si>
  <si>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</si>
  <si>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</si>
  <si>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</si>
  <si>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</si>
  <si>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</si>
  <si>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</si>
  <si>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</si>
  <si>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</si>
  <si>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</si>
  <si>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</si>
  <si>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</si>
  <si>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</si>
  <si>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</si>
  <si>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</si>
  <si>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</si>
  <si>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</si>
  <si>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</si>
  <si>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</si>
  <si>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</si>
  <si>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</si>
  <si>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</si>
  <si>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</si>
  <si>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</si>
  <si>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</si>
  <si>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</si>
  <si>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</si>
  <si>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</si>
  <si>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</si>
  <si>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</si>
  <si>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</si>
  <si>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</si>
  <si>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</si>
  <si>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Техлифт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</si>
  <si>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</si>
  <si>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</si>
  <si>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</si>
  <si>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</si>
  <si>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</si>
  <si>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</si>
  <si>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</si>
  <si>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</si>
  <si>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</si>
  <si>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</si>
  <si>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</si>
  <si>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</si>
  <si>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</si>
  <si>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</si>
  <si>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</si>
  <si>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</si>
  <si>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</si>
  <si>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</si>
  <si>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</si>
  <si>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</si>
  <si>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</si>
  <si>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</si>
  <si>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</si>
  <si>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</si>
  <si>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</si>
  <si>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</si>
  <si>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</si>
  <si>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</si>
  <si>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</si>
  <si>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</si>
  <si>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</si>
  <si>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</si>
  <si>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</si>
  <si>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</si>
  <si>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</si>
  <si>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</si>
  <si>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</si>
  <si>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</si>
  <si>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</si>
  <si>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</si>
  <si>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</si>
  <si>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</si>
  <si>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</si>
  <si>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</si>
  <si>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</si>
  <si>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</si>
  <si>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</si>
  <si>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</si>
  <si>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</si>
  <si>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</si>
  <si>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установка хомута (1шт) т.п.</t>
  </si>
  <si>
    <t>хомут д 100</t>
  </si>
  <si>
    <t>1шт</t>
  </si>
  <si>
    <t>прочистка канализации п-д 2,3</t>
  </si>
  <si>
    <t>ремонт мягкой кровли (150м2)</t>
  </si>
  <si>
    <t>энергофлекс</t>
  </si>
  <si>
    <t>15 рул.</t>
  </si>
  <si>
    <t>мастика</t>
  </si>
  <si>
    <t>20кг</t>
  </si>
  <si>
    <t>газ-пропан</t>
  </si>
  <si>
    <t>40кг</t>
  </si>
  <si>
    <t>пена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</si>
</sst>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4</v>
      </c>
      <c r="K1" t="s">
        <v>61</v>
      </c>
    </row>
    <row r="2" spans="1:11" ht="12.75">
      <c r="A2" t="s">
        <v>90</v>
      </c>
      <c r="K2" s="5" t="s">
        <v>136</v>
      </c>
    </row>
    <row r="3" spans="1:13" ht="12.75">
      <c r="A3" t="s">
        <v>91</v>
      </c>
      <c r="J3" s="14" t="s">
        <v>30</v>
      </c>
      <c r="K3" s="57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135</v>
      </c>
      <c r="G4" s="8" t="s">
        <v>133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92</v>
      </c>
      <c r="J5" s="15"/>
      <c r="K5" s="15"/>
      <c r="L5" s="21" t="s">
        <v>35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L7*114.3*1.202</f>
        <v>0</v>
      </c>
    </row>
    <row r="8" spans="1:13" ht="12.75">
      <c r="A8" t="s">
        <v>95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96</v>
      </c>
      <c r="J9" s="16"/>
      <c r="K9" s="16" t="s">
        <v>40</v>
      </c>
      <c r="L9" s="23">
        <v>3.91</v>
      </c>
      <c r="M9" s="47">
        <f t="shared" si="0"/>
        <v>537.189426</v>
      </c>
    </row>
    <row r="10" spans="5:13" ht="12.75">
      <c r="E10" t="s">
        <v>97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43</v>
      </c>
      <c r="L11" s="23">
        <v>7.82</v>
      </c>
      <c r="M11" s="47">
        <f t="shared" si="0"/>
        <v>1074.378852</v>
      </c>
    </row>
    <row r="12" spans="5:13" ht="12.75">
      <c r="E12" t="s">
        <v>99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3.91</v>
      </c>
      <c r="M13" s="47">
        <f t="shared" si="0"/>
        <v>537.189426</v>
      </c>
    </row>
    <row r="14" spans="1:13" ht="12.75">
      <c r="A14" t="s">
        <v>101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102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103</v>
      </c>
      <c r="J16" s="15" t="s">
        <v>46</v>
      </c>
      <c r="K16" s="26" t="s">
        <v>47</v>
      </c>
      <c r="L16" s="21">
        <v>3.91</v>
      </c>
      <c r="M16" s="47">
        <f t="shared" si="0"/>
        <v>537.189426</v>
      </c>
    </row>
    <row r="17" spans="5:13" ht="12.75">
      <c r="E17" t="s">
        <v>104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105</v>
      </c>
      <c r="J18" s="15" t="s">
        <v>50</v>
      </c>
      <c r="K18" s="26" t="s">
        <v>49</v>
      </c>
      <c r="L18" s="21">
        <v>2.43</v>
      </c>
      <c r="M18" s="47">
        <f t="shared" si="0"/>
        <v>333.85429800000003</v>
      </c>
    </row>
    <row r="19" spans="1:13" ht="12.75">
      <c r="A19" t="s">
        <v>106</v>
      </c>
      <c r="J19" s="16" t="s">
        <v>84</v>
      </c>
      <c r="K19" s="18" t="s">
        <v>51</v>
      </c>
      <c r="L19" s="23">
        <v>1</v>
      </c>
      <c r="M19" s="47">
        <f t="shared" si="0"/>
        <v>137.3886</v>
      </c>
    </row>
    <row r="20" spans="1:13" ht="12.75">
      <c r="A20" t="s">
        <v>132</v>
      </c>
      <c r="J20" s="20"/>
      <c r="K20" s="27" t="s">
        <v>52</v>
      </c>
      <c r="L20" s="28">
        <f>SUM(L6:L19)</f>
        <v>22.98</v>
      </c>
      <c r="M20" s="33">
        <f>SUM(M6:M19)</f>
        <v>3157.190028</v>
      </c>
    </row>
    <row r="21" spans="1:11" ht="12.75">
      <c r="A21" t="s">
        <v>107</v>
      </c>
      <c r="K21" s="1" t="s">
        <v>53</v>
      </c>
    </row>
    <row r="22" spans="1:13" ht="12.75">
      <c r="A22" t="s">
        <v>108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109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110</v>
      </c>
      <c r="J24" s="20">
        <v>1</v>
      </c>
      <c r="K24" s="20" t="s">
        <v>137</v>
      </c>
      <c r="L24" s="25">
        <v>0.5</v>
      </c>
      <c r="M24" s="32">
        <f>L24*114.3*1.202*1.15</f>
        <v>78.99844499999999</v>
      </c>
    </row>
    <row r="25" spans="1:13" ht="12.75">
      <c r="A25" t="s">
        <v>111</v>
      </c>
      <c r="J25" s="20">
        <v>2</v>
      </c>
      <c r="K25" s="20" t="s">
        <v>140</v>
      </c>
      <c r="L25" s="47">
        <v>9.66</v>
      </c>
      <c r="M25" s="32">
        <f aca="true" t="shared" si="1" ref="M25:M34">L25*114.3*1.202*1.15</f>
        <v>1526.2499573999996</v>
      </c>
    </row>
    <row r="26" spans="1:13" ht="12.75">
      <c r="A26" t="s">
        <v>112</v>
      </c>
      <c r="J26" s="20">
        <v>3</v>
      </c>
      <c r="K26" s="20" t="s">
        <v>141</v>
      </c>
      <c r="L26" s="47">
        <f>1.5*146.47</f>
        <v>219.70499999999998</v>
      </c>
      <c r="M26" s="32">
        <f t="shared" si="1"/>
        <v>34712.70671744999</v>
      </c>
    </row>
    <row r="27" spans="1:13" ht="12.75">
      <c r="A27" s="54" t="s">
        <v>113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7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/>
    </row>
    <row r="36" spans="10:13" ht="12.75">
      <c r="J36" s="20"/>
      <c r="K36" s="29" t="s">
        <v>52</v>
      </c>
      <c r="L36" s="28">
        <f>SUM(L24:L34)</f>
        <v>229.86499999999998</v>
      </c>
      <c r="M36" s="33">
        <f>SUM(M24:M35)</f>
        <v>36317.95511984999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114347.15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112402.95</v>
      </c>
      <c r="J40" s="20">
        <v>1</v>
      </c>
      <c r="K40" s="20" t="s">
        <v>138</v>
      </c>
      <c r="L40" s="25" t="s">
        <v>139</v>
      </c>
      <c r="M40" s="25">
        <v>920</v>
      </c>
    </row>
    <row r="41" spans="2:13" ht="12.75">
      <c r="B41" t="s">
        <v>8</v>
      </c>
      <c r="F41" s="9">
        <f>F40/F39</f>
        <v>0.9829973899655566</v>
      </c>
      <c r="J41" s="20">
        <v>2</v>
      </c>
      <c r="K41" s="20" t="s">
        <v>142</v>
      </c>
      <c r="L41" s="25" t="s">
        <v>143</v>
      </c>
      <c r="M41" s="25">
        <f>15*900</f>
        <v>13500</v>
      </c>
    </row>
    <row r="42" spans="1:13" ht="12.75">
      <c r="A42" s="7" t="s">
        <v>131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 t="s">
        <v>144</v>
      </c>
      <c r="L42" s="25" t="s">
        <v>145</v>
      </c>
      <c r="M42" s="25">
        <f>20*150</f>
        <v>3000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114002.95</v>
      </c>
      <c r="J43" s="20">
        <v>4</v>
      </c>
      <c r="K43" s="20" t="s">
        <v>146</v>
      </c>
      <c r="L43" s="25" t="s">
        <v>147</v>
      </c>
      <c r="M43" s="25">
        <f>40*53.38</f>
        <v>2135.2000000000003</v>
      </c>
    </row>
    <row r="44" spans="10:13" ht="12.75">
      <c r="J44" s="20">
        <v>5</v>
      </c>
      <c r="K44" s="20" t="s">
        <v>148</v>
      </c>
      <c r="L44" s="25" t="s">
        <v>139</v>
      </c>
      <c r="M44" s="25">
        <f>1*307.17</f>
        <v>307.17</v>
      </c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4625.3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1913.58</v>
      </c>
      <c r="J49" s="20">
        <v>10</v>
      </c>
      <c r="K49" s="20"/>
      <c r="L49" s="25"/>
      <c r="M49" s="25"/>
    </row>
    <row r="50" spans="1:13" ht="12.75">
      <c r="A50" s="6" t="s">
        <v>87</v>
      </c>
      <c r="E50" s="5">
        <v>0</v>
      </c>
      <c r="F50" s="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6538.88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1.89</v>
      </c>
      <c r="E53" t="s">
        <v>14</v>
      </c>
      <c r="F53" s="11">
        <f>E32*D53</f>
        <v>11236.994999999999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11236.994999999999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1" t="s">
        <v>86</v>
      </c>
      <c r="B58" s="51"/>
      <c r="C58" s="51"/>
      <c r="D58" s="52"/>
      <c r="E58" s="50"/>
      <c r="F58" s="53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161163</v>
      </c>
      <c r="D61">
        <v>228935.4</v>
      </c>
      <c r="E61">
        <v>5945.5</v>
      </c>
      <c r="F61" s="34">
        <f>C61/D61*E61</f>
        <v>4185.4366624820805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3157.190028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36317.95511984999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M69</f>
        <v>19862.37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0.44</v>
      </c>
      <c r="E68" t="s">
        <v>14</v>
      </c>
      <c r="F68" s="11">
        <f>B68*D68</f>
        <v>2616.02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/>
      <c r="K69" s="20"/>
      <c r="L69" s="30" t="s">
        <v>59</v>
      </c>
      <c r="M69" s="33">
        <f>SUM(M40:M68)</f>
        <v>19862.37</v>
      </c>
    </row>
    <row r="70" spans="1:6" ht="12.75">
      <c r="A70" s="45" t="s">
        <v>88</v>
      </c>
      <c r="B70" s="45"/>
      <c r="C70" s="45"/>
      <c r="D70" s="46">
        <v>0</v>
      </c>
      <c r="E70" s="45"/>
      <c r="F70" s="46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66138.97181033208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0.25</v>
      </c>
      <c r="E73" t="s">
        <v>14</v>
      </c>
      <c r="F73" s="11">
        <f>B73*D73</f>
        <v>1486.375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1.12</v>
      </c>
      <c r="E76" t="s">
        <v>14</v>
      </c>
      <c r="F76" s="11">
        <f>B76*D76</f>
        <v>6658.960000000001</v>
      </c>
    </row>
    <row r="77" spans="1:6" ht="12.75">
      <c r="A77" s="4" t="s">
        <v>66</v>
      </c>
      <c r="F77" s="31">
        <f>F73+F76</f>
        <v>8145.335000000001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1.82</v>
      </c>
      <c r="E80" t="s">
        <v>14</v>
      </c>
      <c r="F80" s="11">
        <f>B80*D80</f>
        <v>10820.81</v>
      </c>
    </row>
    <row r="81" spans="1:9" ht="12.75">
      <c r="A81" s="4" t="s">
        <v>69</v>
      </c>
      <c r="F81" s="31">
        <f>SUM(F80)</f>
        <v>10820.81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121795.99181033208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7064.16752499926</v>
      </c>
    </row>
    <row r="85" spans="1:6" ht="15">
      <c r="A85" s="12" t="s">
        <v>29</v>
      </c>
      <c r="B85" s="12"/>
      <c r="C85" s="12"/>
      <c r="D85" s="12"/>
      <c r="E85" s="12"/>
      <c r="F85" s="42">
        <f>F83+F84</f>
        <v>128860.15933533134</v>
      </c>
    </row>
    <row r="86" spans="2:6" ht="12.75">
      <c r="B86" s="37" t="s">
        <v>71</v>
      </c>
      <c r="C86" s="38" t="s">
        <v>72</v>
      </c>
      <c r="D86" s="22" t="s">
        <v>73</v>
      </c>
      <c r="E86" s="22" t="s">
        <v>74</v>
      </c>
      <c r="F86" s="41" t="s">
        <v>134</v>
      </c>
    </row>
    <row r="87" spans="1:6" ht="12.75">
      <c r="A87" s="13"/>
      <c r="B87" s="39">
        <v>42826</v>
      </c>
      <c r="C87" s="40">
        <v>14286</v>
      </c>
      <c r="D87" s="43">
        <f>F43</f>
        <v>114002.95</v>
      </c>
      <c r="E87" s="43">
        <f>F85</f>
        <v>128860.15933533134</v>
      </c>
      <c r="F87" s="44">
        <f>C87+D87-E87</f>
        <v>-571.2093353313394</v>
      </c>
    </row>
    <row r="89" spans="1:6" ht="13.5" thickBot="1">
      <c r="A89" t="s">
        <v>116</v>
      </c>
      <c r="C89" s="55">
        <v>42826</v>
      </c>
      <c r="D89" s="8" t="s">
        <v>117</v>
      </c>
      <c r="E89" s="55">
        <v>42855</v>
      </c>
      <c r="F89" t="s">
        <v>118</v>
      </c>
    </row>
    <row r="90" spans="1:7" ht="13.5" thickBot="1">
      <c r="A90" t="s">
        <v>119</v>
      </c>
      <c r="F90" s="56">
        <f>E87</f>
        <v>128860.15933533134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7" ht="12.75">
      <c r="A107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2017-06-01T14:04:40Z</cp:lastPrinted>
  <dcterms:created xsi:type="dcterms:W3CDTF">2008-08-18T07:30:19Z</dcterms:created>
  <dcterms:modified xsi:type="dcterms:W3CDTF">2017-06-21T07:41:24Z</dcterms:modified>
  <cp:category/>
  <cp:version/>
  <cp:contentType/>
  <cp:contentStatus/>
</cp:coreProperties>
</file>