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<sst xmlns="http://schemas.openxmlformats.org/spreadsheetml/2006/main" count="185" uniqueCount="155">
  <si>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</si>
  <si>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</si>
  <si>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</si>
  <si>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</si>
  <si>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</si>
  <si>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</si>
  <si>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</si>
  <si>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</si>
  <si>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</si>
  <si>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</si>
  <si>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</si>
  <si>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</si>
  <si>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</si>
  <si>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</si>
  <si>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</si>
  <si>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</si>
  <si>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</si>
  <si>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</si>
  <si>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</si>
  <si>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</si>
  <si>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</si>
  <si>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</si>
  <si>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</si>
  <si>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</si>
  <si>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</si>
  <si>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</si>
  <si>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</si>
  <si>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</si>
  <si>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</si>
  <si>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</si>
  <si>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</si>
  <si>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</si>
  <si>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</si>
  <si>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</si>
  <si>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</si>
  <si>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</si>
  <si>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</si>
  <si>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</si>
  <si>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</si>
  <si>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</si>
  <si>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</si>
  <si>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</si>
  <si>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</si>
  <si>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</si>
  <si>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</si>
  <si>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</si>
  <si>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</si>
  <si>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</si>
  <si>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</si>
  <si>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</si>
  <si>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</si>
  <si>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</si>
  <si>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</si>
  <si>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</si>
  <si>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</si>
  <si>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</si>
  <si>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</si>
  <si>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</si>
  <si>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</si>
  <si>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</si>
  <si>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</si>
  <si>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</si>
  <si>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</si>
  <si>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</si>
  <si>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</si>
  <si>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</si>
  <si>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</si>
  <si>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</si>
  <si>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</si>
  <si>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</si>
  <si>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</si>
  <si>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</si>
  <si>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</si>
  <si>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</si>
  <si>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</si>
  <si>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</si>
  <si>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</si>
  <si>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</si>
  <si>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</si>
  <si>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</si>
  <si>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</si>
  <si>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</si>
  <si>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</si>
  <si>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</si>
  <si>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</si>
  <si>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</si>
  <si>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</si>
  <si>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</si>
  <si>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</si>
  <si>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</si>
  <si>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</si>
  <si>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</si>
  <si>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</si>
  <si>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</si>
  <si>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</si>
  <si>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</si>
  <si>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</si>
  <si>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</si>
  <si>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</si>
  <si>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</si>
  <si>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</si>
  <si>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</si>
  <si>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</si>
  <si>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</si>
  <si>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</si>
  <si>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</si>
  <si>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</si>
  <si>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</si>
  <si>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</si>
  <si>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</si>
  <si>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</si>
  <si>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</si>
  <si>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</si>
  <si>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</si>
  <si>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</si>
  <si>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</si>
  <si>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</si>
  <si>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</si>
  <si>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</si>
  <si>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</si>
  <si>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</si>
  <si>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</si>
  <si>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</si>
  <si>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</si>
  <si>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</si>
  <si>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</si>
  <si>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(Спарк,ростелеком.комстар, эр-телеком)</t>
  </si>
  <si>
    <t>директора: Падуна Э.В. Действующего на основании _Устава__________________</t>
  </si>
  <si>
    <t>января</t>
  </si>
  <si>
    <t>2017 г.</t>
  </si>
  <si>
    <t>за  январь 2017 г.</t>
  </si>
  <si>
    <t>ост.на 01.02</t>
  </si>
  <si>
    <t xml:space="preserve">смена труб д 63 п.пр.(4мп) </t>
  </si>
  <si>
    <t>смена вентиля д 50 (1шт)</t>
  </si>
  <si>
    <t>труба д 63</t>
  </si>
  <si>
    <t>4мп</t>
  </si>
  <si>
    <t>гебо 50</t>
  </si>
  <si>
    <t>1шт</t>
  </si>
  <si>
    <t>резьба 50</t>
  </si>
  <si>
    <t xml:space="preserve">переход </t>
  </si>
  <si>
    <t>муфта 50</t>
  </si>
  <si>
    <t>смена сгона д 15 (1шт) п-д 2 кв.63</t>
  </si>
  <si>
    <t>смена вентиля д 15 (1шт) п-д2 кв.63</t>
  </si>
  <si>
    <t>вентиль д 15</t>
  </si>
  <si>
    <t>сгон 15</t>
  </si>
  <si>
    <t>к/гайка 15</t>
  </si>
  <si>
    <t>муфта 15</t>
  </si>
  <si>
    <t>ремонт подъезда №2</t>
  </si>
  <si>
    <t>материал для ремонта подъезда №2</t>
  </si>
  <si>
    <t>остекление (1м2) кв.63</t>
  </si>
  <si>
    <t>стекло</t>
  </si>
  <si>
    <t>1м2</t>
  </si>
  <si>
    <t xml:space="preserve">смена ламп (10шт) </t>
  </si>
  <si>
    <t>лампа</t>
  </si>
  <si>
    <t>10шт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</si>
</sst>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25">
      <selection activeCell="M54" sqref="M54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</v>
      </c>
      <c r="K1" t="s">
        <v>66</v>
      </c>
    </row>
    <row r="2" spans="1:11" ht="12.75">
      <c r="A2" t="s">
        <v>85</v>
      </c>
      <c r="K2" s="5" t="s">
        <v>130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128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15</v>
      </c>
      <c r="M17" s="46">
        <f t="shared" si="0"/>
        <v>2060.8289999999997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185.47461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16.85</v>
      </c>
      <c r="M20" s="33">
        <f>SUM(M6:M19)</f>
        <v>2314.99791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132</v>
      </c>
      <c r="L24" s="25">
        <v>8.05</v>
      </c>
      <c r="M24" s="32">
        <f>L24*114.3*1.202*1.15</f>
        <v>1271.8749644999998</v>
      </c>
    </row>
    <row r="25" spans="1:13" ht="12.75">
      <c r="A25" t="s">
        <v>106</v>
      </c>
      <c r="J25" s="20">
        <v>2</v>
      </c>
      <c r="K25" s="20" t="s">
        <v>133</v>
      </c>
      <c r="L25" s="25">
        <v>1.03</v>
      </c>
      <c r="M25" s="32">
        <f aca="true" t="shared" si="1" ref="M25:M37">L25*114.3*1.202*1.15</f>
        <v>162.73679669999999</v>
      </c>
    </row>
    <row r="26" spans="1:13" ht="12.75">
      <c r="A26" t="s">
        <v>107</v>
      </c>
      <c r="J26" s="20">
        <v>3</v>
      </c>
      <c r="K26" s="20" t="s">
        <v>142</v>
      </c>
      <c r="L26" s="46">
        <v>0.81</v>
      </c>
      <c r="M26" s="32">
        <f t="shared" si="1"/>
        <v>127.97748089999997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141</v>
      </c>
      <c r="L27" s="46">
        <v>0.28</v>
      </c>
      <c r="M27" s="32">
        <f t="shared" si="1"/>
        <v>44.2391292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147</v>
      </c>
      <c r="L28" s="46">
        <v>32.8</v>
      </c>
      <c r="M28" s="32">
        <f t="shared" si="1"/>
        <v>5182.297991999999</v>
      </c>
    </row>
    <row r="29" spans="10:13" ht="12.75">
      <c r="J29" s="20">
        <v>6</v>
      </c>
      <c r="K29" s="20" t="s">
        <v>149</v>
      </c>
      <c r="L29" s="25">
        <f>0.01*310.9</f>
        <v>3.109</v>
      </c>
      <c r="M29" s="32">
        <f t="shared" si="1"/>
        <v>491.21233100999996</v>
      </c>
    </row>
    <row r="30" spans="2:13" ht="12.75">
      <c r="B30" t="s">
        <v>0</v>
      </c>
      <c r="J30" s="20">
        <v>7</v>
      </c>
      <c r="K30" s="20" t="s">
        <v>152</v>
      </c>
      <c r="L30" s="25">
        <f>0.1*7.1</f>
        <v>0.71</v>
      </c>
      <c r="M30" s="32">
        <f t="shared" si="1"/>
        <v>112.17779189999997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46.789</v>
      </c>
      <c r="M38" s="33">
        <f>SUM(M24:M37)</f>
        <v>7392.516486209998</v>
      </c>
    </row>
    <row r="39" spans="1:11" ht="12.75">
      <c r="A39" s="2" t="s">
        <v>6</v>
      </c>
      <c r="F39" s="11">
        <v>45124.04</v>
      </c>
      <c r="K39" s="1" t="s">
        <v>61</v>
      </c>
    </row>
    <row r="40" spans="1:13" ht="12.75">
      <c r="A40" t="s">
        <v>7</v>
      </c>
      <c r="F40" s="5">
        <v>40855.41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0.9054023088358224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126</v>
      </c>
      <c r="F42" s="5">
        <f>250+250+400+400</f>
        <v>1300</v>
      </c>
      <c r="J42" s="20">
        <v>1</v>
      </c>
      <c r="K42" s="20" t="s">
        <v>134</v>
      </c>
      <c r="L42" s="25" t="s">
        <v>135</v>
      </c>
      <c r="M42" s="25">
        <v>2347.68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42155.41</v>
      </c>
      <c r="J43" s="20">
        <v>2</v>
      </c>
      <c r="K43" s="20" t="s">
        <v>136</v>
      </c>
      <c r="L43" s="25" t="s">
        <v>137</v>
      </c>
      <c r="M43" s="25">
        <v>1500</v>
      </c>
    </row>
    <row r="44" spans="10:13" ht="12.75">
      <c r="J44" s="20">
        <v>3</v>
      </c>
      <c r="K44" s="20" t="s">
        <v>138</v>
      </c>
      <c r="L44" s="25" t="s">
        <v>137</v>
      </c>
      <c r="M44" s="25">
        <v>31</v>
      </c>
    </row>
    <row r="45" spans="2:13" ht="12.75">
      <c r="B45" s="1" t="s">
        <v>10</v>
      </c>
      <c r="C45" s="1"/>
      <c r="J45" s="20">
        <v>4</v>
      </c>
      <c r="K45" s="20" t="s">
        <v>139</v>
      </c>
      <c r="L45" s="25" t="s">
        <v>137</v>
      </c>
      <c r="M45" s="25">
        <v>66</v>
      </c>
    </row>
    <row r="46" spans="10:13" ht="12.75">
      <c r="J46" s="20">
        <v>5</v>
      </c>
      <c r="K46" s="20" t="s">
        <v>140</v>
      </c>
      <c r="L46" s="25" t="s">
        <v>137</v>
      </c>
      <c r="M46" s="25">
        <v>374.93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143</v>
      </c>
      <c r="L47" s="25" t="s">
        <v>137</v>
      </c>
      <c r="M47" s="25">
        <v>237.2</v>
      </c>
    </row>
    <row r="48" spans="1:13" ht="12.75">
      <c r="A48" t="s">
        <v>12</v>
      </c>
      <c r="F48" s="11">
        <v>5781.62</v>
      </c>
      <c r="J48" s="20">
        <v>7</v>
      </c>
      <c r="K48" s="20" t="s">
        <v>144</v>
      </c>
      <c r="L48" s="25" t="s">
        <v>137</v>
      </c>
      <c r="M48" s="25">
        <v>30</v>
      </c>
    </row>
    <row r="49" spans="1:13" ht="12.75">
      <c r="A49" s="6" t="s">
        <v>15</v>
      </c>
      <c r="F49" s="11">
        <f>(2000+266.66)*1.202</f>
        <v>2724.5253199999997</v>
      </c>
      <c r="J49" s="20">
        <v>8</v>
      </c>
      <c r="K49" s="20" t="s">
        <v>145</v>
      </c>
      <c r="L49" s="25" t="s">
        <v>137</v>
      </c>
      <c r="M49" s="25">
        <v>14</v>
      </c>
    </row>
    <row r="50" spans="1:13" ht="12.75">
      <c r="A50" s="6" t="s">
        <v>82</v>
      </c>
      <c r="E50" s="5">
        <v>0</v>
      </c>
      <c r="F50" s="11">
        <f>E50*E32</f>
        <v>0</v>
      </c>
      <c r="J50" s="20">
        <v>9</v>
      </c>
      <c r="K50" s="20" t="s">
        <v>146</v>
      </c>
      <c r="L50" s="25" t="s">
        <v>137</v>
      </c>
      <c r="M50" s="25">
        <v>25</v>
      </c>
    </row>
    <row r="51" spans="1:13" ht="12.75">
      <c r="A51" s="4" t="s">
        <v>33</v>
      </c>
      <c r="F51" s="31">
        <f>F48+F49+F50</f>
        <v>8506.14532</v>
      </c>
      <c r="J51" s="20">
        <v>10</v>
      </c>
      <c r="K51" s="20" t="s">
        <v>148</v>
      </c>
      <c r="L51" s="25"/>
      <c r="M51" s="25">
        <v>3911.94</v>
      </c>
    </row>
    <row r="52" spans="1:13" ht="12.75">
      <c r="A52" s="4" t="s">
        <v>16</v>
      </c>
      <c r="J52" s="20">
        <v>11</v>
      </c>
      <c r="K52" s="20" t="s">
        <v>150</v>
      </c>
      <c r="L52" s="25" t="s">
        <v>151</v>
      </c>
      <c r="M52" s="25">
        <v>139.34</v>
      </c>
    </row>
    <row r="53" spans="1:13" ht="12.75">
      <c r="A53" t="s">
        <v>74</v>
      </c>
      <c r="C53" s="13"/>
      <c r="D53" s="45">
        <v>1.98</v>
      </c>
      <c r="E53" s="13" t="s">
        <v>14</v>
      </c>
      <c r="F53" s="11">
        <f>D53*E32</f>
        <v>5632.902</v>
      </c>
      <c r="J53" s="20">
        <v>12</v>
      </c>
      <c r="K53" s="20" t="s">
        <v>153</v>
      </c>
      <c r="L53" s="25" t="s">
        <v>154</v>
      </c>
      <c r="M53" s="25">
        <f>10*13.3</f>
        <v>133</v>
      </c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5632.902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166992</v>
      </c>
      <c r="D57">
        <v>228935.4</v>
      </c>
      <c r="E57">
        <v>2844.9</v>
      </c>
      <c r="F57" s="34">
        <f>C57/D57*E57</f>
        <v>2075.1510723112287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2314.99791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8810.09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0.26</v>
      </c>
      <c r="E64" t="s">
        <v>14</v>
      </c>
      <c r="F64" s="11">
        <f>B64*D64</f>
        <v>739.6740000000001</v>
      </c>
      <c r="J64" s="20">
        <v>23</v>
      </c>
      <c r="K64" s="20"/>
      <c r="L64" s="25"/>
      <c r="M64" s="25"/>
    </row>
    <row r="65" spans="1:13" ht="12.75">
      <c r="A65" t="s">
        <v>83</v>
      </c>
      <c r="D65" s="11">
        <v>0</v>
      </c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F66" s="31">
        <f>SUM(F57:F65)</f>
        <v>13939.912982311229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0.23</v>
      </c>
      <c r="E68" t="s">
        <v>14</v>
      </c>
      <c r="F68" s="11">
        <f>B68*D68</f>
        <v>654.327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8810.09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1.03</v>
      </c>
      <c r="E71" t="s">
        <v>14</v>
      </c>
      <c r="F71" s="11">
        <f>B71*D71</f>
        <v>2930.2470000000003</v>
      </c>
    </row>
    <row r="72" spans="1:6" ht="12.75">
      <c r="A72" s="4" t="s">
        <v>29</v>
      </c>
      <c r="F72" s="31">
        <f>F68+F71</f>
        <v>3584.5740000000005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1.8</v>
      </c>
      <c r="E75" t="s">
        <v>14</v>
      </c>
      <c r="F75" s="11">
        <f>B75*D75</f>
        <v>5120.820000000001</v>
      </c>
    </row>
    <row r="76" spans="1:6" ht="12.75">
      <c r="A76" s="4" t="s">
        <v>31</v>
      </c>
      <c r="F76" s="31">
        <f>SUM(F75)</f>
        <v>5120.820000000001</v>
      </c>
    </row>
    <row r="77" spans="1:6" ht="12.75">
      <c r="A77" s="47" t="s">
        <v>77</v>
      </c>
      <c r="B77" s="48"/>
      <c r="C77" s="48"/>
      <c r="D77" s="49">
        <v>0</v>
      </c>
      <c r="E77" s="48"/>
      <c r="F77" s="50">
        <f>D77*E32</f>
        <v>0</v>
      </c>
    </row>
    <row r="78" spans="1:6" ht="12.75">
      <c r="A78" s="1" t="s">
        <v>32</v>
      </c>
      <c r="B78" s="1"/>
      <c r="F78" s="31">
        <f>F51+F55+F66+F72+F76+F77</f>
        <v>36784.35430231123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1103.5306290693368</v>
      </c>
    </row>
    <row r="80" spans="1:6" ht="15">
      <c r="A80" s="12" t="s">
        <v>34</v>
      </c>
      <c r="B80" s="12"/>
      <c r="C80" s="44"/>
      <c r="D80" s="44"/>
      <c r="E80" s="44"/>
      <c r="F80" s="41">
        <f>F78+F79</f>
        <v>37887.88493138056</v>
      </c>
    </row>
    <row r="81" spans="2:9" ht="12.75">
      <c r="B81" s="36" t="s">
        <v>67</v>
      </c>
      <c r="C81" s="37" t="s">
        <v>68</v>
      </c>
      <c r="D81" s="22" t="s">
        <v>69</v>
      </c>
      <c r="E81" s="22" t="s">
        <v>70</v>
      </c>
      <c r="F81" s="40" t="s">
        <v>131</v>
      </c>
      <c r="I81" s="7"/>
    </row>
    <row r="82" spans="1:6" ht="12.75">
      <c r="A82" s="13"/>
      <c r="B82" s="38">
        <v>42736</v>
      </c>
      <c r="C82" s="39">
        <v>-796140</v>
      </c>
      <c r="D82" s="42">
        <f>F43</f>
        <v>42155.41</v>
      </c>
      <c r="E82" s="42">
        <f>F80</f>
        <v>37887.88493138056</v>
      </c>
      <c r="F82" s="43">
        <f>C82+D82-E82</f>
        <v>-791872.4749313805</v>
      </c>
    </row>
    <row r="84" spans="1:6" ht="13.5" thickBot="1">
      <c r="A84" t="s">
        <v>111</v>
      </c>
      <c r="C84" s="53">
        <v>42705</v>
      </c>
      <c r="D84" s="8" t="s">
        <v>112</v>
      </c>
      <c r="E84" s="53">
        <v>42735</v>
      </c>
      <c r="F84" t="s">
        <v>113</v>
      </c>
    </row>
    <row r="85" spans="1:7" ht="13.5" thickBot="1">
      <c r="A85" t="s">
        <v>114</v>
      </c>
      <c r="F85" s="54">
        <f>E82</f>
        <v>37887.88493138056</v>
      </c>
      <c r="G85" t="s">
        <v>14</v>
      </c>
    </row>
    <row r="86" ht="12.75">
      <c r="A86" t="s">
        <v>115</v>
      </c>
    </row>
    <row r="87" ht="12.75">
      <c r="A87" t="s">
        <v>116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4" ht="12.75">
      <c r="B94" t="s">
        <v>122</v>
      </c>
    </row>
    <row r="96" ht="12.75">
      <c r="A96" t="s">
        <v>123</v>
      </c>
    </row>
    <row r="99" ht="12.75">
      <c r="A99" t="s">
        <v>124</v>
      </c>
    </row>
    <row r="101" ht="12.75">
      <c r="A101" t="s">
        <v>125</v>
      </c>
    </row>
    <row r="104" spans="7:8" ht="12.75">
      <c r="G104" s="7"/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2017-05-17T19:24:44Z</cp:lastPrinted>
  <dcterms:created xsi:type="dcterms:W3CDTF">2008-08-18T07:30:19Z</dcterms:created>
  <dcterms:modified xsi:type="dcterms:W3CDTF">2017-05-17T19:24:45Z</dcterms:modified>
  <cp:category/>
  <cp:version/>
  <cp:contentType/>
  <cp:contentStatus/>
</cp:coreProperties>
</file>