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<sst xmlns="http://schemas.openxmlformats.org/spreadsheetml/2006/main" count="166" uniqueCount="143">
  <si>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</si>
  <si>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</si>
  <si>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</si>
  <si>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</si>
  <si>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</si>
  <si>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</si>
  <si>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</si>
  <si>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</si>
  <si>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</si>
  <si>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</si>
  <si>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</si>
  <si>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</si>
  <si>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</si>
  <si>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</si>
  <si>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</si>
  <si>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</si>
  <si>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</si>
  <si>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</si>
  <si>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</si>
  <si>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</si>
  <si>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</si>
  <si>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</si>
  <si>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</si>
  <si>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</si>
  <si>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</si>
  <si>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</si>
  <si>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</si>
  <si>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</si>
  <si>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</si>
  <si>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</si>
  <si>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</si>
  <si>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</si>
  <si>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</si>
  <si>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</si>
  <si>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</si>
  <si>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</si>
  <si>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</si>
  <si>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</si>
  <si>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</si>
  <si>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</si>
  <si>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</si>
  <si>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</si>
  <si>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</si>
  <si>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</si>
  <si>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</si>
  <si>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</si>
  <si>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</si>
  <si>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</si>
  <si>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</si>
  <si>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</si>
  <si>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</si>
  <si>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</si>
  <si>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</si>
  <si>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</si>
  <si>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</si>
  <si>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</si>
  <si>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</si>
  <si>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</si>
  <si>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</si>
  <si>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</si>
  <si>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</si>
  <si>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</si>
  <si>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</si>
  <si>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</si>
  <si>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</si>
  <si>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</si>
  <si>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</si>
  <si>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</si>
  <si>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</si>
  <si>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</si>
  <si>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</si>
  <si>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</si>
  <si>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</si>
  <si>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</si>
  <si>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</si>
  <si>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</si>
  <si>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</si>
  <si>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</si>
  <si>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</si>
  <si>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</si>
  <si>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</si>
  <si>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</si>
  <si>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</si>
  <si>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</si>
  <si>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</si>
  <si>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</si>
  <si>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</si>
  <si>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</si>
  <si>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</si>
  <si>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</si>
  <si>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</si>
  <si>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</si>
  <si>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</si>
  <si>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</si>
  <si>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</si>
  <si>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</si>
  <si>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</si>
  <si>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</si>
  <si>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</si>
  <si>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</si>
  <si>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</si>
  <si>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</si>
  <si>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</si>
  <si>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</si>
  <si>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</si>
  <si>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</si>
  <si>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</si>
  <si>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</si>
  <si>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</si>
  <si>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</si>
  <si>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</si>
  <si>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</si>
  <si>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</si>
  <si>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</si>
  <si>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</si>
  <si>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</si>
  <si>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</si>
  <si>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</si>
  <si>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</si>
  <si>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</si>
  <si>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</si>
  <si>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</si>
  <si>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</si>
  <si>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</si>
  <si>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</si>
  <si>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</si>
  <si>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</si>
  <si>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(Спарк,ростелеком,эр-телеком)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</si>
  <si>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</si>
  <si>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</si>
  <si>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</si>
  <si>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</si>
  <si>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</si>
  <si>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сентября</t>
  </si>
  <si>
    <t>за   сентябрь  2017 г.</t>
  </si>
  <si>
    <t>ост.на 01.10</t>
  </si>
  <si>
    <t>прочистка канализации п-д2</t>
  </si>
  <si>
    <t xml:space="preserve">смена ламп (2шт) </t>
  </si>
  <si>
    <t>лампа</t>
  </si>
  <si>
    <t>2шт</t>
  </si>
  <si>
    <t>смена светильника (1шт) п-д1</t>
  </si>
  <si>
    <t>светильник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</si>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</sst>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75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3">
      <selection activeCell="M42" sqref="M42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0.875" style="0" customWidth="1"/>
    <col min="6" max="6" width="10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9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6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129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L6*114.3*1.202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L7*114.3*1.202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0</v>
      </c>
      <c r="M13" s="48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1.08</v>
      </c>
      <c r="M18" s="48">
        <f t="shared" si="0"/>
        <v>148.379688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68.6943</v>
      </c>
    </row>
    <row r="20" spans="1:13" ht="12.75">
      <c r="A20" t="s">
        <v>128</v>
      </c>
      <c r="J20" s="20"/>
      <c r="K20" s="27" t="s">
        <v>57</v>
      </c>
      <c r="L20" s="28">
        <f>SUM(L6:L19)</f>
        <v>1.58</v>
      </c>
      <c r="M20" s="33">
        <f>SUM(M6:M19)</f>
        <v>217.07398799999999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4.83</v>
      </c>
      <c r="M24" s="32">
        <f>L24*114.3*1.202*1.15</f>
        <v>763.1249786999998</v>
      </c>
    </row>
    <row r="25" spans="1:13" ht="12.75">
      <c r="A25" t="s">
        <v>107</v>
      </c>
      <c r="J25" s="20">
        <v>2</v>
      </c>
      <c r="K25" s="20" t="s">
        <v>137</v>
      </c>
      <c r="L25" s="48">
        <f>0.02*7.1</f>
        <v>0.142</v>
      </c>
      <c r="M25" s="32">
        <f aca="true" t="shared" si="1" ref="M25:M35">L25*114.3*1.202*1.15</f>
        <v>22.435558379999996</v>
      </c>
    </row>
    <row r="26" spans="1:13" ht="12.75">
      <c r="A26" t="s">
        <v>108</v>
      </c>
      <c r="J26" s="20">
        <v>3</v>
      </c>
      <c r="K26" s="20" t="s">
        <v>140</v>
      </c>
      <c r="L26" s="25">
        <v>0.89</v>
      </c>
      <c r="M26" s="32">
        <f t="shared" si="1"/>
        <v>140.6172321</v>
      </c>
    </row>
    <row r="27" spans="1:13" ht="12.75">
      <c r="A27" s="58" t="s">
        <v>109</v>
      </c>
      <c r="B27" s="58"/>
      <c r="C27" s="58"/>
      <c r="D27" s="58"/>
      <c r="E27" s="58"/>
      <c r="F27" s="58"/>
      <c r="G27" s="58"/>
      <c r="H27" s="58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41"/>
      <c r="L30" s="42"/>
      <c r="M30" s="32">
        <f t="shared" si="1"/>
        <v>0</v>
      </c>
    </row>
    <row r="31" spans="10:13" ht="12.75">
      <c r="J31" s="20">
        <v>8</v>
      </c>
      <c r="K31" s="41"/>
      <c r="L31" s="42"/>
      <c r="M31" s="32">
        <f t="shared" si="1"/>
        <v>0</v>
      </c>
    </row>
    <row r="32" spans="1:13" ht="12.75">
      <c r="A32" t="s">
        <v>1</v>
      </c>
      <c r="E32">
        <v>2641.1</v>
      </c>
      <c r="F32" t="s">
        <v>65</v>
      </c>
      <c r="J32" s="20">
        <v>9</v>
      </c>
      <c r="K32" s="41"/>
      <c r="L32" s="42"/>
      <c r="M32" s="32">
        <f t="shared" si="1"/>
        <v>0</v>
      </c>
    </row>
    <row r="33" spans="1:13" ht="12.75">
      <c r="A33" t="s">
        <v>2</v>
      </c>
      <c r="E33">
        <v>679.4</v>
      </c>
      <c r="F33" t="s">
        <v>65</v>
      </c>
      <c r="J33" s="20">
        <v>10</v>
      </c>
      <c r="K33" s="41"/>
      <c r="L33" s="42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272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/>
      <c r="K36" s="29" t="s">
        <v>57</v>
      </c>
      <c r="L36" s="28">
        <f>SUM(L24:L35)</f>
        <v>5.862</v>
      </c>
      <c r="M36" s="33">
        <f>SUM(M24:M35)</f>
        <v>926.1777691799998</v>
      </c>
    </row>
    <row r="37" spans="2:11" ht="12.75">
      <c r="B37" s="1" t="s">
        <v>5</v>
      </c>
      <c r="C37" s="1"/>
      <c r="K37" s="1" t="s">
        <v>61</v>
      </c>
    </row>
    <row r="38" spans="10:13" ht="12.75">
      <c r="J38" s="22" t="s">
        <v>35</v>
      </c>
      <c r="K38" s="22"/>
      <c r="L38" s="22" t="s">
        <v>62</v>
      </c>
      <c r="M38" s="22" t="s">
        <v>41</v>
      </c>
    </row>
    <row r="39" spans="1:13" ht="12.75">
      <c r="A39" s="2" t="s">
        <v>6</v>
      </c>
      <c r="F39" s="11">
        <f>39153.2+-1161.81+-1531.88</f>
        <v>36459.51</v>
      </c>
      <c r="J39" s="23" t="s">
        <v>36</v>
      </c>
      <c r="K39" s="23" t="s">
        <v>37</v>
      </c>
      <c r="L39" s="23"/>
      <c r="M39" s="23" t="s">
        <v>63</v>
      </c>
    </row>
    <row r="40" spans="1:13" ht="12.75">
      <c r="A40" t="s">
        <v>7</v>
      </c>
      <c r="F40" s="5">
        <f>41441.19</f>
        <v>41441.19</v>
      </c>
      <c r="J40" s="20">
        <v>1</v>
      </c>
      <c r="K40" s="20" t="s">
        <v>138</v>
      </c>
      <c r="L40" s="25" t="s">
        <v>139</v>
      </c>
      <c r="M40" s="25">
        <f>2*13</f>
        <v>26</v>
      </c>
    </row>
    <row r="41" spans="2:13" ht="12.75">
      <c r="B41" t="s">
        <v>8</v>
      </c>
      <c r="F41" s="9">
        <f>F40/F39</f>
        <v>1.1366359558864065</v>
      </c>
      <c r="J41" s="20">
        <v>2</v>
      </c>
      <c r="K41" s="20" t="s">
        <v>141</v>
      </c>
      <c r="L41" s="25" t="s">
        <v>142</v>
      </c>
      <c r="M41" s="25">
        <v>103.6</v>
      </c>
    </row>
    <row r="42" spans="1:13" ht="12.75">
      <c r="A42" t="s">
        <v>127</v>
      </c>
      <c r="F42" s="5">
        <f>250+400+400</f>
        <v>1050</v>
      </c>
      <c r="J42" s="20">
        <v>3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42491.19</v>
      </c>
      <c r="J43" s="20">
        <v>4</v>
      </c>
      <c r="K43" s="20"/>
      <c r="L43" s="25"/>
      <c r="M43" s="25"/>
    </row>
    <row r="44" spans="10:13" ht="12.75">
      <c r="J44" s="20">
        <v>5</v>
      </c>
      <c r="K44" s="20"/>
      <c r="L44" s="25"/>
      <c r="M44" s="25"/>
    </row>
    <row r="45" spans="2:13" ht="12.75">
      <c r="B45" s="1" t="s">
        <v>10</v>
      </c>
      <c r="C45" s="1"/>
      <c r="J45" s="20">
        <v>6</v>
      </c>
      <c r="K45" s="20"/>
      <c r="L45" s="25"/>
      <c r="M45" s="25"/>
    </row>
    <row r="46" spans="10:13" ht="12.75">
      <c r="J46" s="20">
        <v>7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v>5200.15</v>
      </c>
      <c r="J48" s="20">
        <v>9</v>
      </c>
      <c r="K48" s="20"/>
      <c r="L48" s="25"/>
      <c r="M48" s="25"/>
    </row>
    <row r="49" spans="1:13" ht="12.75">
      <c r="A49" s="6" t="s">
        <v>15</v>
      </c>
      <c r="D49" s="47"/>
      <c r="E49" s="47"/>
      <c r="F49" s="57">
        <f>576*1.202</f>
        <v>692.352</v>
      </c>
      <c r="J49" s="20">
        <v>10</v>
      </c>
      <c r="K49" s="20"/>
      <c r="L49" s="25"/>
      <c r="M49" s="25"/>
    </row>
    <row r="50" spans="1:13" ht="12.75">
      <c r="A50" s="6" t="s">
        <v>83</v>
      </c>
      <c r="C50" s="53"/>
      <c r="D50" s="53"/>
      <c r="E50" s="56">
        <v>0</v>
      </c>
      <c r="F50" s="57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33</v>
      </c>
      <c r="F51" s="31">
        <f>F48+F49+F50</f>
        <v>5892.5019999999995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C53" s="13"/>
      <c r="D53" s="46">
        <v>1.92</v>
      </c>
      <c r="E53" s="13" t="s">
        <v>14</v>
      </c>
      <c r="F53" s="11">
        <f>E32*D53</f>
        <v>5070.911999999999</v>
      </c>
      <c r="J53" s="20">
        <v>14</v>
      </c>
      <c r="K53" s="20"/>
      <c r="L53" s="25"/>
      <c r="M53" s="25"/>
    </row>
    <row r="54" spans="1:13" ht="12.75">
      <c r="A54" t="s">
        <v>78</v>
      </c>
      <c r="B54">
        <v>679.4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5070.911999999999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5">
        <v>161506</v>
      </c>
      <c r="D57">
        <v>228935.4</v>
      </c>
      <c r="E57">
        <v>2641.1</v>
      </c>
      <c r="F57" s="34">
        <f>C57/D57*E57</f>
        <v>1863.204627156831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217.07398799999999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M36</f>
        <v>926.1777691799998</v>
      </c>
      <c r="J59" s="20">
        <v>20</v>
      </c>
      <c r="K59" s="20"/>
      <c r="L59" s="25"/>
      <c r="M59" s="25"/>
    </row>
    <row r="60" spans="1:13" ht="12.75">
      <c r="A60" t="s">
        <v>71</v>
      </c>
      <c r="F60" s="5">
        <v>0</v>
      </c>
      <c r="J60" s="20"/>
      <c r="K60" s="20"/>
      <c r="L60" s="30" t="s">
        <v>64</v>
      </c>
      <c r="M60" s="33">
        <f>SUM(M40:M59)</f>
        <v>129.6</v>
      </c>
    </row>
    <row r="61" spans="1:6" ht="12.75">
      <c r="A61" t="s">
        <v>22</v>
      </c>
      <c r="F61" s="11">
        <f>M60</f>
        <v>129.6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2641.1</v>
      </c>
      <c r="C64" t="s">
        <v>13</v>
      </c>
      <c r="D64" s="11">
        <v>0.23</v>
      </c>
      <c r="E64" t="s">
        <v>14</v>
      </c>
      <c r="F64" s="11">
        <f>B64*D64</f>
        <v>607.453</v>
      </c>
    </row>
    <row r="65" spans="1:6" ht="12.75">
      <c r="A65" s="50" t="s">
        <v>82</v>
      </c>
      <c r="B65" s="50"/>
      <c r="C65" s="50"/>
      <c r="D65" s="54"/>
      <c r="E65" s="50"/>
      <c r="F65" s="54">
        <v>0</v>
      </c>
    </row>
    <row r="66" spans="1:6" ht="12.75">
      <c r="A66" s="50" t="s">
        <v>84</v>
      </c>
      <c r="B66" s="50"/>
      <c r="C66" s="50"/>
      <c r="D66" s="54">
        <v>0</v>
      </c>
      <c r="E66" s="50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3743.509384336831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2641.1</v>
      </c>
      <c r="C69" t="s">
        <v>65</v>
      </c>
      <c r="D69" s="5">
        <v>0.21</v>
      </c>
      <c r="E69" t="s">
        <v>14</v>
      </c>
      <c r="F69" s="11">
        <f>B69*D69</f>
        <v>554.631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2641.1</v>
      </c>
      <c r="C72" t="s">
        <v>13</v>
      </c>
      <c r="D72" s="11">
        <v>1.01</v>
      </c>
      <c r="E72" t="s">
        <v>14</v>
      </c>
      <c r="F72" s="11">
        <f>B72*D72</f>
        <v>2667.511</v>
      </c>
    </row>
    <row r="73" spans="1:6" ht="12.75">
      <c r="A73" s="4" t="s">
        <v>29</v>
      </c>
      <c r="F73" s="31">
        <f>F69+F72</f>
        <v>3222.142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2641.1</v>
      </c>
      <c r="C76" t="s">
        <v>13</v>
      </c>
      <c r="D76" s="11">
        <v>2.4</v>
      </c>
      <c r="E76" t="s">
        <v>14</v>
      </c>
      <c r="F76" s="11">
        <f>B76*D76</f>
        <v>6338.639999999999</v>
      </c>
    </row>
    <row r="77" spans="1:6" ht="12.75">
      <c r="A77" s="4" t="s">
        <v>31</v>
      </c>
      <c r="F77" s="31">
        <f>SUM(F76)</f>
        <v>6338.639999999999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24267.705384336827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1407.5269122915358</v>
      </c>
    </row>
    <row r="81" spans="1:6" ht="12.75">
      <c r="A81" s="1"/>
      <c r="B81" s="35" t="s">
        <v>130</v>
      </c>
      <c r="C81" s="35"/>
      <c r="D81" s="1"/>
      <c r="E81" s="62"/>
      <c r="F81" s="63">
        <f>(1610.65*4)+1610.65</f>
        <v>8053.25</v>
      </c>
    </row>
    <row r="82" spans="1:6" ht="12.75">
      <c r="A82" s="1"/>
      <c r="B82" s="35" t="s">
        <v>131</v>
      </c>
      <c r="C82" s="35"/>
      <c r="D82" s="1"/>
      <c r="E82" s="62"/>
      <c r="F82" s="63">
        <v>290.45</v>
      </c>
    </row>
    <row r="83" spans="1:6" ht="12.75">
      <c r="A83" s="1"/>
      <c r="B83" s="35" t="s">
        <v>132</v>
      </c>
      <c r="C83" s="35"/>
      <c r="D83" s="1"/>
      <c r="E83" s="62"/>
      <c r="F83" s="63">
        <v>0</v>
      </c>
    </row>
    <row r="84" spans="1:6" ht="15">
      <c r="A84" s="12" t="s">
        <v>34</v>
      </c>
      <c r="B84" s="12"/>
      <c r="C84" s="12"/>
      <c r="D84" s="12"/>
      <c r="E84" s="12"/>
      <c r="F84" s="43">
        <f>F79+F80+F81+F82+F83</f>
        <v>34018.93229662836</v>
      </c>
    </row>
    <row r="85" spans="2:9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  <c r="I85" s="7"/>
    </row>
    <row r="86" spans="1:6" ht="12.75">
      <c r="A86" s="13"/>
      <c r="B86" s="38">
        <v>42979</v>
      </c>
      <c r="C86" s="39">
        <v>237499</v>
      </c>
      <c r="D86" s="44">
        <f>F43</f>
        <v>42491.19</v>
      </c>
      <c r="E86" s="44">
        <f>F84</f>
        <v>34018.93229662836</v>
      </c>
      <c r="F86" s="45">
        <f>C86+D86-E86</f>
        <v>245971.25770337164</v>
      </c>
    </row>
    <row r="88" spans="1:6" ht="13.5" thickBot="1">
      <c r="A88" t="s">
        <v>112</v>
      </c>
      <c r="C88" s="59">
        <v>42979</v>
      </c>
      <c r="D88" s="8" t="s">
        <v>113</v>
      </c>
      <c r="E88" s="59">
        <v>43038</v>
      </c>
      <c r="F88" t="s">
        <v>114</v>
      </c>
    </row>
    <row r="89" spans="1:7" ht="13.5" thickBot="1">
      <c r="A89" t="s">
        <v>115</v>
      </c>
      <c r="F89" s="60">
        <f>E86</f>
        <v>34018.93229662836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6" ht="12.75">
      <c r="A106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2017-08-21T12:52:14Z</cp:lastPrinted>
  <dcterms:created xsi:type="dcterms:W3CDTF">2008-08-18T07:30:19Z</dcterms:created>
  <dcterms:modified xsi:type="dcterms:W3CDTF">2017-11-29T13:49:05Z</dcterms:modified>
  <cp:category/>
  <cp:version/>
  <cp:contentType/>
  <cp:contentStatus/>
</cp:coreProperties>
</file>