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<sst xmlns="http://schemas.openxmlformats.org/spreadsheetml/2006/main" count="181" uniqueCount="159">
  <si>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</si>
  <si>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</si>
  <si>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</si>
  <si>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</si>
  <si>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</si>
  <si>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</si>
  <si>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</si>
  <si>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</si>
  <si>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</si>
  <si>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</si>
  <si>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</si>
  <si>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</si>
  <si>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</si>
  <si>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</si>
  <si>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</si>
  <si>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</si>
  <si>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</si>
  <si>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</si>
  <si>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</si>
  <si>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</si>
  <si>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</si>
  <si>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</si>
  <si>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</si>
  <si>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</si>
  <si>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</si>
  <si>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</si>
  <si>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</si>
  <si>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</si>
  <si>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</si>
  <si>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</si>
  <si>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</si>
  <si>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</si>
  <si>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</si>
  <si>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</si>
  <si>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</si>
  <si>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</si>
  <si>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</si>
  <si>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</si>
  <si>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</si>
  <si>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</si>
  <si>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</si>
  <si>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</si>
  <si>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</si>
  <si>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</si>
  <si>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</si>
  <si>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</si>
  <si>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</si>
  <si>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</si>
  <si>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</si>
  <si>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</si>
  <si>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</si>
  <si>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</si>
  <si>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</si>
  <si>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</si>
  <si>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</si>
  <si>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</si>
  <si>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</si>
  <si>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</si>
  <si>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</si>
  <si>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</si>
  <si>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</si>
  <si>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</si>
  <si>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</si>
  <si>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</si>
  <si>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</si>
  <si>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</si>
  <si>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</si>
  <si>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</si>
  <si>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</si>
  <si>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</si>
  <si>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</si>
  <si>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</si>
  <si>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</si>
  <si>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</si>
  <si>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</si>
  <si>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</si>
  <si>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</si>
  <si>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</si>
  <si>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</si>
  <si>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</si>
  <si>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</si>
  <si>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</si>
  <si>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</si>
  <si>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</si>
  <si>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</si>
  <si>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</si>
  <si>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</si>
  <si>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</si>
  <si>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</si>
  <si>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</si>
  <si>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</si>
  <si>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</si>
  <si>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</si>
  <si>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</si>
  <si>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</si>
  <si>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</si>
  <si>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</si>
  <si>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</si>
  <si>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</si>
  <si>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</si>
  <si>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</si>
  <si>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</si>
  <si>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</si>
  <si>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</si>
  <si>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</si>
  <si>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</si>
  <si>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</si>
  <si>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</si>
  <si>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</si>
  <si>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</si>
  <si>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</si>
  <si>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</si>
  <si>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</si>
  <si>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</si>
  <si>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</si>
  <si>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</si>
  <si>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</si>
  <si>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</si>
  <si>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</si>
  <si>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</si>
  <si>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</si>
  <si>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</si>
  <si>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</si>
  <si>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</si>
  <si>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</si>
  <si>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</si>
  <si>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</si>
  <si>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</si>
  <si>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</si>
  <si>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</si>
  <si>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</si>
  <si>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</si>
  <si>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</si>
  <si>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</si>
  <si>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</si>
  <si>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</si>
  <si>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</si>
  <si>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</si>
  <si>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</si>
  <si>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</si>
  <si>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</si>
  <si>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</si>
  <si>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</si>
  <si>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замка (1шт) т.п.</t>
  </si>
  <si>
    <t>замок</t>
  </si>
  <si>
    <t>1шт</t>
  </si>
  <si>
    <t>ремонт штукатурки стен п-д2</t>
  </si>
  <si>
    <t>клеевая смесь "Сервер"</t>
  </si>
  <si>
    <t>100кг</t>
  </si>
  <si>
    <t xml:space="preserve">смена ламп дрл (1шт) </t>
  </si>
  <si>
    <t>лампа дрл</t>
  </si>
  <si>
    <t>смена ламп (10шт)</t>
  </si>
  <si>
    <t>10шт</t>
  </si>
  <si>
    <t>эластобит (материал к работам по договору в сентябре)</t>
  </si>
  <si>
    <t>3 рул.</t>
  </si>
  <si>
    <t>газ-пропан</t>
  </si>
  <si>
    <t>15кг</t>
  </si>
  <si>
    <t>мастика</t>
  </si>
  <si>
    <t>5кг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</si>
</sst>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5">
      <selection activeCell="L53" sqref="L53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11</v>
      </c>
      <c r="K1" t="s">
        <v>66</v>
      </c>
    </row>
    <row r="2" spans="1:11" ht="12.75">
      <c r="A2" t="s">
        <v>93</v>
      </c>
      <c r="K2" s="5" t="s">
        <v>141</v>
      </c>
    </row>
    <row r="3" spans="1:13" ht="12.75">
      <c r="A3" t="s">
        <v>94</v>
      </c>
      <c r="J3" s="14" t="s">
        <v>28</v>
      </c>
      <c r="K3" s="63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140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8.04</v>
      </c>
      <c r="M11" s="45">
        <f t="shared" si="0"/>
        <v>1104.6043439999999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18.99</v>
      </c>
      <c r="M20" s="33">
        <f>SUM(M6:M19)</f>
        <v>2609.0095140000003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30</v>
      </c>
      <c r="M24" s="32">
        <f>L24*114.3*1.202*1.15</f>
        <v>4739.906699999999</v>
      </c>
    </row>
    <row r="25" spans="1:13" ht="12.75">
      <c r="A25" t="s">
        <v>114</v>
      </c>
      <c r="J25" s="20">
        <v>2</v>
      </c>
      <c r="K25" s="20" t="s">
        <v>80</v>
      </c>
      <c r="L25" s="25">
        <v>3</v>
      </c>
      <c r="M25" s="32">
        <f aca="true" t="shared" si="1" ref="M25:M41">L25*114.3*1.202*1.15</f>
        <v>473.9906699999999</v>
      </c>
    </row>
    <row r="26" spans="1:13" ht="12.75">
      <c r="A26" t="s">
        <v>115</v>
      </c>
      <c r="J26" s="20">
        <v>3</v>
      </c>
      <c r="K26" s="20" t="s">
        <v>143</v>
      </c>
      <c r="L26" s="25">
        <v>1.07</v>
      </c>
      <c r="M26" s="32">
        <f t="shared" si="1"/>
        <v>169.05667229999997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146</v>
      </c>
      <c r="L27" s="45">
        <f>0.25*81</f>
        <v>20.25</v>
      </c>
      <c r="M27" s="32">
        <f t="shared" si="1"/>
        <v>3199.4370224999993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149</v>
      </c>
      <c r="L28" s="45">
        <v>0.139</v>
      </c>
      <c r="M28" s="32">
        <f t="shared" si="1"/>
        <v>21.961567709999997</v>
      </c>
    </row>
    <row r="29" spans="10:13" ht="12.75">
      <c r="J29" s="20">
        <v>6</v>
      </c>
      <c r="K29" s="20" t="s">
        <v>151</v>
      </c>
      <c r="L29" s="45">
        <f>0.1*7.1</f>
        <v>0.71</v>
      </c>
      <c r="M29" s="32">
        <f t="shared" si="1"/>
        <v>112.17779189999997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122534.4+2.63</f>
        <v>122537.03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108996.49</f>
        <v>108996.49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0.8894983826521665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55.169000000000004</v>
      </c>
      <c r="M42" s="33">
        <f>SUM(M24:M41)</f>
        <v>8716.530424409997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110596.49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144</v>
      </c>
      <c r="L46" s="23" t="s">
        <v>145</v>
      </c>
      <c r="M46" s="23">
        <v>242.14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147</v>
      </c>
      <c r="L47" s="23" t="s">
        <v>148</v>
      </c>
      <c r="M47" s="23">
        <v>208</v>
      </c>
    </row>
    <row r="48" spans="1:13" ht="12.75">
      <c r="A48" t="s">
        <v>12</v>
      </c>
      <c r="F48" s="11">
        <v>4625.3</v>
      </c>
      <c r="J48" s="23">
        <v>3</v>
      </c>
      <c r="K48" s="44" t="s">
        <v>150</v>
      </c>
      <c r="L48" s="23" t="s">
        <v>145</v>
      </c>
      <c r="M48" s="62">
        <v>158.58</v>
      </c>
    </row>
    <row r="49" spans="1:13" ht="12.75">
      <c r="A49" s="6" t="s">
        <v>15</v>
      </c>
      <c r="F49" s="5">
        <v>6219.15</v>
      </c>
      <c r="J49" s="23">
        <v>4</v>
      </c>
      <c r="K49" s="44" t="s">
        <v>150</v>
      </c>
      <c r="L49" s="23" t="s">
        <v>152</v>
      </c>
      <c r="M49" s="62">
        <f>10*14.5</f>
        <v>145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 t="s">
        <v>153</v>
      </c>
      <c r="L50" s="23" t="s">
        <v>154</v>
      </c>
      <c r="M50" s="23">
        <f>3*858.94</f>
        <v>2576.82</v>
      </c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 t="s">
        <v>155</v>
      </c>
      <c r="L51" s="23" t="s">
        <v>156</v>
      </c>
      <c r="M51" s="62">
        <f>15*19.6</f>
        <v>294</v>
      </c>
    </row>
    <row r="52" spans="1:13" ht="12.75">
      <c r="A52" s="4" t="s">
        <v>16</v>
      </c>
      <c r="J52" s="23">
        <v>7</v>
      </c>
      <c r="K52" s="44" t="s">
        <v>157</v>
      </c>
      <c r="L52" s="23" t="s">
        <v>158</v>
      </c>
      <c r="M52" s="23">
        <f>5*150</f>
        <v>750</v>
      </c>
    </row>
    <row r="53" spans="1:13" ht="12.75">
      <c r="A53" t="s">
        <v>78</v>
      </c>
      <c r="D53" s="5">
        <v>1.92</v>
      </c>
      <c r="E53" t="s">
        <v>14</v>
      </c>
      <c r="F53" s="11">
        <f>E32*D53</f>
        <v>12394.56</v>
      </c>
      <c r="J53" s="23">
        <v>8</v>
      </c>
      <c r="K53" s="44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12394.56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161506</v>
      </c>
      <c r="D61">
        <v>228935.4</v>
      </c>
      <c r="E61">
        <v>6455.5</v>
      </c>
      <c r="F61" s="34">
        <f>C61/D61*E61</f>
        <v>4554.131790015874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2609.0095140000003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8716.530424409997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f>1*600*1.202</f>
        <v>721.1999999999999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4374.54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0.3</v>
      </c>
      <c r="E68" t="s">
        <v>14</v>
      </c>
      <c r="F68" s="11">
        <f>B68*D68</f>
        <v>1936.6499999999999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22912.061728425873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0.22</v>
      </c>
      <c r="E73" t="s">
        <v>14</v>
      </c>
      <c r="F73" s="11">
        <f>B73*D73</f>
        <v>1420.21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4374.54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1.23</v>
      </c>
      <c r="F76" s="11">
        <f>B76*D76</f>
        <v>7940.265</v>
      </c>
    </row>
    <row r="77" spans="1:6" ht="12.75">
      <c r="A77" s="4" t="s">
        <v>63</v>
      </c>
      <c r="B77" s="1"/>
      <c r="F77" s="31">
        <f>F73+F76</f>
        <v>9360.475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2.17</v>
      </c>
      <c r="F80" s="11">
        <f>B80*D80</f>
        <v>14008.435</v>
      </c>
    </row>
    <row r="81" spans="1:9" ht="12.75">
      <c r="A81" s="4" t="s">
        <v>65</v>
      </c>
      <c r="B81" s="1"/>
      <c r="F81" s="31">
        <f>SUM(F80)</f>
        <v>14008.435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88434.98172842588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5129.2289402487</v>
      </c>
    </row>
    <row r="85" spans="1:6" ht="12.75">
      <c r="A85" s="1"/>
      <c r="B85" s="40" t="s">
        <v>137</v>
      </c>
      <c r="C85" s="40"/>
      <c r="D85" s="1"/>
      <c r="E85" s="64"/>
      <c r="F85" s="65">
        <f>(16098*4)+11590.56</f>
        <v>75982.56</v>
      </c>
    </row>
    <row r="86" spans="1:6" ht="12.75">
      <c r="A86" s="1"/>
      <c r="B86" s="40" t="s">
        <v>138</v>
      </c>
      <c r="C86" s="40"/>
      <c r="D86" s="1"/>
      <c r="E86" s="64"/>
      <c r="F86" s="65">
        <v>837.16</v>
      </c>
    </row>
    <row r="87" spans="1:6" ht="12.75">
      <c r="A87" s="1"/>
      <c r="B87" s="40" t="s">
        <v>139</v>
      </c>
      <c r="C87" s="40"/>
      <c r="D87" s="1"/>
      <c r="E87" s="64"/>
      <c r="F87" s="65">
        <v>5344.6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175728.5306686746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142</v>
      </c>
    </row>
    <row r="90" spans="1:6" ht="12.75">
      <c r="A90" s="13"/>
      <c r="B90" s="52">
        <v>43405</v>
      </c>
      <c r="C90" s="25">
        <v>-178353</v>
      </c>
      <c r="D90" s="41">
        <f>F43</f>
        <v>110596.49</v>
      </c>
      <c r="E90" s="41">
        <f>F88</f>
        <v>175728.5306686746</v>
      </c>
      <c r="F90" s="42">
        <f>C90+D90-E90</f>
        <v>-243485.04066867457</v>
      </c>
    </row>
    <row r="92" spans="1:6" ht="13.5" thickBot="1">
      <c r="A92" t="s">
        <v>119</v>
      </c>
      <c r="C92" s="57">
        <v>43040</v>
      </c>
      <c r="D92" s="8" t="s">
        <v>120</v>
      </c>
      <c r="E92" s="57">
        <v>43069</v>
      </c>
      <c r="F92" t="s">
        <v>121</v>
      </c>
    </row>
    <row r="93" spans="1:7" ht="13.5" thickBot="1">
      <c r="A93" t="s">
        <v>122</v>
      </c>
      <c r="F93" s="58">
        <f>E90</f>
        <v>175728.5306686746</v>
      </c>
      <c r="G93" t="s">
        <v>14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2" ht="12.75">
      <c r="B102" t="s">
        <v>130</v>
      </c>
    </row>
    <row r="104" ht="12.75">
      <c r="A104" t="s">
        <v>131</v>
      </c>
    </row>
    <row r="106" spans="7:8" ht="12.75">
      <c r="G106" s="7"/>
      <c r="H106" s="7"/>
    </row>
    <row r="107" ht="12.75">
      <c r="A107" t="s">
        <v>132</v>
      </c>
    </row>
    <row r="109" ht="12.75">
      <c r="A109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2017-08-21T12:54:59Z</cp:lastPrinted>
  <dcterms:created xsi:type="dcterms:W3CDTF">2008-08-18T07:30:19Z</dcterms:created>
  <dcterms:modified xsi:type="dcterms:W3CDTF">2018-02-28T07:20:15Z</dcterms:modified>
  <cp:category/>
  <cp:version/>
  <cp:contentType/>
  <cp:contentStatus/>
</cp:coreProperties>
</file>