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<sst xmlns="http://schemas.openxmlformats.org/spreadsheetml/2006/main" count="166" uniqueCount="143">
  <si>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</si>
  <si>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</si>
  <si>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</si>
  <si>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</si>
  <si>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</si>
  <si>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</si>
  <si>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</si>
  <si>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</si>
  <si>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</si>
  <si>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</si>
  <si>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</si>
  <si>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</si>
  <si>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</si>
  <si>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</si>
  <si>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</si>
  <si>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</si>
  <si>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</si>
  <si>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</si>
  <si>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</si>
  <si>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</si>
  <si>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</si>
  <si>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</si>
  <si>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</si>
  <si>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</si>
  <si>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</si>
  <si>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</si>
  <si>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</si>
  <si>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</si>
  <si>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</si>
  <si>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</si>
  <si>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</si>
  <si>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</si>
  <si>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</si>
  <si>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</si>
  <si>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</si>
  <si>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</si>
  <si>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</si>
  <si>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</si>
  <si>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</si>
  <si>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</si>
  <si>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</si>
  <si>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</si>
  <si>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</si>
  <si>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</si>
  <si>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</si>
  <si>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</si>
  <si>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</si>
  <si>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</si>
  <si>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</si>
  <si>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</si>
  <si>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</si>
  <si>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</si>
  <si>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</si>
  <si>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</si>
  <si>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</si>
  <si>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</si>
  <si>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</si>
  <si>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</si>
  <si>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</si>
  <si>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</si>
  <si>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</si>
  <si>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</si>
  <si>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</si>
  <si>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</si>
  <si>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</si>
  <si>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</si>
  <si>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</si>
  <si>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</si>
  <si>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</si>
  <si>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</si>
  <si>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</si>
  <si>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</si>
  <si>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</si>
  <si>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</si>
  <si>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</si>
  <si>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</si>
  <si>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</si>
  <si>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</si>
  <si>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</si>
  <si>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</si>
  <si>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</si>
  <si>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</si>
  <si>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</si>
  <si>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</si>
  <si>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</si>
  <si>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</si>
  <si>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</si>
  <si>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</si>
  <si>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</si>
  <si>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</si>
  <si>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</si>
  <si>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</si>
  <si>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</si>
  <si>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</si>
  <si>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</si>
  <si>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</si>
  <si>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</si>
  <si>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</si>
  <si>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</si>
  <si>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</si>
  <si>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</si>
  <si>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</si>
  <si>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</si>
  <si>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</si>
  <si>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</si>
  <si>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</si>
  <si>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</si>
  <si>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</si>
  <si>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</si>
  <si>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</si>
  <si>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</si>
  <si>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</si>
  <si>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</si>
  <si>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</si>
  <si>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</si>
  <si>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</si>
  <si>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</si>
  <si>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</si>
  <si>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</si>
  <si>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</si>
  <si>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</si>
  <si>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</si>
  <si>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</si>
  <si>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</si>
  <si>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</si>
  <si>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</si>
  <si>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(Спарк,ростелеком,комстар,эр-телеком)</t>
  </si>
  <si>
    <t>директора: Падуна Э.В. Действующего на основании _Устава__________________</t>
  </si>
  <si>
    <t>Рязагоргаз (тех.обслуживание и ремонт)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</si>
  <si>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</si>
  <si>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</si>
  <si>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</si>
  <si>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</si>
  <si>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</si>
  <si>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</si>
  <si>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прочистка канализации п-д1</t>
  </si>
  <si>
    <t>Промывка, опрессовка системы отопления</t>
  </si>
  <si>
    <t>Демонтаж, монтаж эл.узла (1шт)</t>
  </si>
  <si>
    <t xml:space="preserve">смена ламп (2шт) </t>
  </si>
  <si>
    <t>лампа</t>
  </si>
  <si>
    <t>2шт</t>
  </si>
  <si>
    <t>31.06.2017</t>
  </si>
  <si>
    <t>ост.на 01.07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</si>
</sst>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58">
      <selection activeCell="F86" sqref="F86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</v>
      </c>
      <c r="M6" s="46">
        <f>L6*114.3*1.202</f>
        <v>357.21036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3.68</v>
      </c>
      <c r="M13" s="46">
        <f t="shared" si="0"/>
        <v>505.590048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9.030000000000001</v>
      </c>
      <c r="M20" s="33">
        <f>SUM(M6:M19)</f>
        <v>1240.6190580000002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41" t="s">
        <v>135</v>
      </c>
      <c r="L24" s="46">
        <v>4.83</v>
      </c>
      <c r="M24" s="32">
        <f>L24*114.3*1.202*1.15</f>
        <v>763.1249786999998</v>
      </c>
    </row>
    <row r="25" spans="1:13" ht="12.75">
      <c r="A25" t="s">
        <v>106</v>
      </c>
      <c r="J25" s="20">
        <v>2</v>
      </c>
      <c r="K25" s="20" t="s">
        <v>136</v>
      </c>
      <c r="L25" s="56">
        <v>90.21</v>
      </c>
      <c r="M25" s="32">
        <f>L25*114.3*1.202*1.15</f>
        <v>14252.899446899997</v>
      </c>
    </row>
    <row r="26" spans="1:13" ht="12.75">
      <c r="A26" t="s">
        <v>107</v>
      </c>
      <c r="J26" s="20">
        <v>3</v>
      </c>
      <c r="K26" s="41" t="s">
        <v>137</v>
      </c>
      <c r="L26" s="56">
        <v>3.12</v>
      </c>
      <c r="M26" s="32">
        <f>L26*114.3*1.202*1.15</f>
        <v>492.95029679999993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41" t="s">
        <v>138</v>
      </c>
      <c r="L27" s="46">
        <f>0.02*7.1</f>
        <v>0.142</v>
      </c>
      <c r="M27" s="32">
        <f>L27*114.3*1.202*1.15</f>
        <v>22.435558379999996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>L28*114.3*1.202*1.15</f>
        <v>0</v>
      </c>
    </row>
    <row r="29" spans="2:13" ht="12.75">
      <c r="B29" s="1"/>
      <c r="C29" s="8"/>
      <c r="D29" s="8"/>
      <c r="J29" s="20">
        <v>6</v>
      </c>
      <c r="K29" s="20"/>
      <c r="L29" s="46"/>
      <c r="M29" s="32">
        <f aca="true" t="shared" si="1" ref="M29:M38">L29*114.3*1.202*1.15</f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98.30199999999999</v>
      </c>
      <c r="M39" s="33">
        <f>SUM(M24:M38)</f>
        <v>15531.410280779997</v>
      </c>
    </row>
    <row r="40" spans="1:11" ht="12.75">
      <c r="A40" s="2" t="s">
        <v>6</v>
      </c>
      <c r="F40" s="11">
        <f>52848.13+2341.2</f>
        <v>55189.329999999994</v>
      </c>
      <c r="K40" s="1" t="s">
        <v>61</v>
      </c>
    </row>
    <row r="41" spans="1:13" ht="12.75">
      <c r="A41" t="s">
        <v>7</v>
      </c>
      <c r="F41" s="5">
        <f>56553.23+91.12</f>
        <v>56644.350000000006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1.0263641540855817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126</v>
      </c>
      <c r="F43" s="5">
        <f>250+400+250+400</f>
        <v>1300</v>
      </c>
      <c r="J43" s="20">
        <v>1</v>
      </c>
      <c r="K43" s="20" t="s">
        <v>139</v>
      </c>
      <c r="L43" s="25" t="s">
        <v>140</v>
      </c>
      <c r="M43" s="25">
        <f>2*13.6</f>
        <v>27.2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57944.350000000006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7</v>
      </c>
      <c r="K49" s="20"/>
      <c r="L49" s="25"/>
      <c r="M49" s="46"/>
    </row>
    <row r="50" spans="1:13" ht="12.75">
      <c r="A50" s="6" t="s">
        <v>15</v>
      </c>
      <c r="F50" s="11">
        <f>(2400)*1.202</f>
        <v>2884.7999999999997</v>
      </c>
      <c r="J50" s="20">
        <v>8</v>
      </c>
      <c r="K50" s="20"/>
      <c r="L50" s="25"/>
      <c r="M50" s="25"/>
    </row>
    <row r="51" spans="1:13" ht="12.75">
      <c r="A51" s="6" t="s">
        <v>82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8666.42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6658.5599999999995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0.4</v>
      </c>
      <c r="E55" t="s">
        <v>14</v>
      </c>
      <c r="F55" s="11">
        <f>B55*D55</f>
        <v>369.40000000000003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7027.959999999999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>
        <v>161506</v>
      </c>
      <c r="D58">
        <v>228935.4</v>
      </c>
      <c r="E58">
        <v>3468</v>
      </c>
      <c r="F58" s="34">
        <f>C58/D58*E58</f>
        <v>2446.5539536480596</v>
      </c>
      <c r="J58" s="20">
        <v>17</v>
      </c>
      <c r="K58" s="20"/>
      <c r="L58" s="25"/>
      <c r="M58" s="25"/>
    </row>
    <row r="59" spans="1:13" ht="12.75">
      <c r="A59" t="s">
        <v>20</v>
      </c>
      <c r="F59" s="34">
        <f>M20</f>
        <v>1240.6190580000002</v>
      </c>
      <c r="J59" s="20">
        <v>18</v>
      </c>
      <c r="K59" s="20"/>
      <c r="L59" s="25"/>
      <c r="M59" s="25"/>
    </row>
    <row r="60" spans="1:13" ht="12.75">
      <c r="A60" t="s">
        <v>21</v>
      </c>
      <c r="F60" s="11">
        <f>M39</f>
        <v>15531.410280779997</v>
      </c>
      <c r="J60" s="20">
        <v>19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SUM(M43:M60)</f>
        <v>27.2</v>
      </c>
    </row>
    <row r="62" spans="1:6" ht="12.75">
      <c r="A62" t="s">
        <v>22</v>
      </c>
      <c r="F62" s="11">
        <f>M61</f>
        <v>27.2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0.35</v>
      </c>
      <c r="E65" t="s">
        <v>14</v>
      </c>
      <c r="F65" s="11">
        <f>B65*D65</f>
        <v>1213.8</v>
      </c>
    </row>
    <row r="66" spans="1:6" ht="12.75">
      <c r="A66" t="s">
        <v>83</v>
      </c>
      <c r="D66" s="11"/>
      <c r="F66" s="11">
        <f>D66*E33</f>
        <v>0</v>
      </c>
    </row>
    <row r="67" spans="1:6" ht="12.75">
      <c r="A67" s="54" t="s">
        <v>128</v>
      </c>
      <c r="B67" s="54"/>
      <c r="C67" s="54"/>
      <c r="D67" s="55">
        <v>0</v>
      </c>
      <c r="E67" s="54"/>
      <c r="F67" s="55">
        <v>0</v>
      </c>
    </row>
    <row r="68" spans="1:6" ht="12.75">
      <c r="A68" s="4" t="s">
        <v>25</v>
      </c>
      <c r="B68" s="10"/>
      <c r="C68" s="10"/>
      <c r="F68" s="31">
        <f>SUM(F58:F67)</f>
        <v>20459.58329242806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0.2</v>
      </c>
      <c r="E70" t="s">
        <v>14</v>
      </c>
      <c r="F70" s="11">
        <f>B70*D70</f>
        <v>693.6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1.2</v>
      </c>
      <c r="E73" t="s">
        <v>14</v>
      </c>
      <c r="F73" s="11">
        <f>B73*D73</f>
        <v>4161.599999999999</v>
      </c>
    </row>
    <row r="74" spans="1:6" ht="12.75">
      <c r="A74" s="4" t="s">
        <v>29</v>
      </c>
      <c r="F74" s="31">
        <f>F70+F73</f>
        <v>4855.2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1.95</v>
      </c>
      <c r="E77" t="s">
        <v>14</v>
      </c>
      <c r="F77" s="11">
        <f>B77*D77</f>
        <v>6762.599999999999</v>
      </c>
    </row>
    <row r="78" spans="1:6" ht="12.75">
      <c r="A78" s="4" t="s">
        <v>31</v>
      </c>
      <c r="F78" s="8">
        <f>SUM(F77)</f>
        <v>6762.599999999999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1">
        <f>F52+F56+F68+F74+F78+F79</f>
        <v>47771.763292428055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2770.762270960827</v>
      </c>
    </row>
    <row r="82" spans="1:6" ht="12.75">
      <c r="A82" s="1"/>
      <c r="B82" s="35" t="s">
        <v>130</v>
      </c>
      <c r="C82" s="35"/>
      <c r="D82" s="1"/>
      <c r="E82" s="58"/>
      <c r="F82" s="59">
        <v>2401.88</v>
      </c>
    </row>
    <row r="83" spans="1:6" ht="12.75">
      <c r="A83" s="1"/>
      <c r="B83" s="35" t="s">
        <v>131</v>
      </c>
      <c r="C83" s="35"/>
      <c r="D83" s="1"/>
      <c r="E83" s="58"/>
      <c r="F83" s="59">
        <v>485.81</v>
      </c>
    </row>
    <row r="84" spans="1:6" ht="12.75">
      <c r="A84" s="1"/>
      <c r="B84" s="35" t="s">
        <v>132</v>
      </c>
      <c r="C84" s="35"/>
      <c r="D84" s="1"/>
      <c r="E84" s="58"/>
      <c r="F84" s="59">
        <v>3157.75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56587.965563388876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142</v>
      </c>
    </row>
    <row r="87" spans="1:6" ht="12.75">
      <c r="A87" s="13"/>
      <c r="B87" s="38">
        <v>42887</v>
      </c>
      <c r="C87" s="39">
        <v>-452775</v>
      </c>
      <c r="D87" s="43">
        <f>F44</f>
        <v>57944.350000000006</v>
      </c>
      <c r="E87" s="43">
        <f>F85</f>
        <v>56587.965563388876</v>
      </c>
      <c r="F87" s="44">
        <f>C87+D87-E87</f>
        <v>-451418.6155633889</v>
      </c>
    </row>
    <row r="89" spans="1:6" ht="13.5" thickBot="1">
      <c r="A89" t="s">
        <v>111</v>
      </c>
      <c r="C89" s="52">
        <v>42887</v>
      </c>
      <c r="D89" s="8" t="s">
        <v>112</v>
      </c>
      <c r="E89" s="52" t="s">
        <v>141</v>
      </c>
      <c r="F89" t="s">
        <v>113</v>
      </c>
    </row>
    <row r="90" spans="1:7" ht="13.5" thickBot="1">
      <c r="A90" t="s">
        <v>114</v>
      </c>
      <c r="F90" s="53">
        <f>E87</f>
        <v>56587.965563388876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6" ht="12.75">
      <c r="A106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2017-08-21T12:54:38Z</cp:lastPrinted>
  <dcterms:created xsi:type="dcterms:W3CDTF">2008-08-18T07:30:19Z</dcterms:created>
  <dcterms:modified xsi:type="dcterms:W3CDTF">2017-11-16T13:03:19Z</dcterms:modified>
  <cp:category/>
  <cp:version/>
  <cp:contentType/>
  <cp:contentStatus/>
</cp:coreProperties>
</file>