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<sst xmlns="http://schemas.openxmlformats.org/spreadsheetml/2006/main" count="187" uniqueCount="157">
  <si>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</si>
  <si>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</si>
  <si>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</si>
  <si>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</si>
  <si>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</si>
  <si>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</si>
  <si>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</si>
  <si>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</si>
  <si>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</si>
  <si>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</si>
  <si>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</si>
  <si>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</si>
  <si>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</si>
  <si>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</si>
  <si>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</si>
  <si>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</si>
  <si>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</si>
  <si>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</si>
  <si>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</si>
  <si>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</si>
  <si>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</si>
  <si>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</si>
  <si>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</si>
  <si>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</si>
  <si>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</si>
  <si>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</si>
  <si>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</si>
  <si>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</si>
  <si>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</si>
  <si>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</si>
  <si>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</si>
  <si>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</si>
  <si>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</si>
  <si>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</si>
  <si>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</si>
  <si>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</si>
  <si>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</si>
  <si>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</si>
  <si>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</si>
  <si>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</si>
  <si>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</si>
  <si>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</si>
  <si>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</si>
  <si>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</si>
  <si>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</si>
  <si>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</si>
  <si>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</si>
  <si>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</si>
  <si>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</si>
  <si>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</si>
  <si>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</si>
  <si>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</si>
  <si>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</si>
  <si>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</si>
  <si>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</si>
  <si>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</si>
  <si>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</si>
  <si>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</si>
  <si>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</si>
  <si>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</si>
  <si>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</si>
  <si>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</si>
  <si>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</si>
  <si>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</si>
  <si>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</si>
  <si>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</si>
  <si>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</si>
  <si>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</si>
  <si>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</si>
  <si>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</si>
  <si>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</si>
  <si>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</si>
  <si>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</si>
  <si>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</si>
  <si>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</si>
  <si>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</si>
  <si>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</si>
  <si>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</si>
  <si>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</si>
  <si>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</si>
  <si>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</si>
  <si>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</si>
  <si>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</si>
  <si>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</si>
  <si>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</si>
  <si>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</si>
  <si>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</si>
  <si>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</si>
  <si>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</si>
  <si>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</si>
  <si>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</si>
  <si>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</si>
  <si>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</si>
  <si>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</si>
  <si>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</si>
  <si>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</si>
  <si>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</si>
  <si>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</si>
  <si>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</si>
  <si>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</si>
  <si>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</si>
  <si>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</si>
  <si>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</si>
  <si>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</si>
  <si>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</si>
  <si>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</si>
  <si>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</si>
  <si>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</si>
  <si>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</si>
  <si>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</si>
  <si>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</si>
  <si>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</si>
  <si>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</si>
  <si>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</si>
  <si>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</si>
  <si>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</si>
  <si>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</si>
  <si>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</si>
  <si>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</si>
  <si>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</si>
  <si>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</si>
  <si>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</si>
  <si>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</si>
  <si>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</si>
  <si>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</si>
  <si>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</si>
  <si>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(Спарк,ростелеком.комстар, эр-телеком)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</si>
  <si>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</si>
  <si>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</si>
  <si>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</si>
  <si>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</si>
  <si>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</si>
  <si>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ост.на 01.01</t>
  </si>
  <si>
    <t>декабря</t>
  </si>
  <si>
    <t>за   декабрь  2017 г.</t>
  </si>
  <si>
    <t>смена труб д 20 на п.пр. (2мп) кв.89</t>
  </si>
  <si>
    <t>труба д 20 п.пр.</t>
  </si>
  <si>
    <t>2мп</t>
  </si>
  <si>
    <t>муфта раз.20</t>
  </si>
  <si>
    <t>2шт</t>
  </si>
  <si>
    <t>смена труб д 110 на пвх (2мп) кв.100</t>
  </si>
  <si>
    <t>установка заглушки (1шт) кв.100</t>
  </si>
  <si>
    <t xml:space="preserve">переход </t>
  </si>
  <si>
    <t>1шт</t>
  </si>
  <si>
    <t>манжета</t>
  </si>
  <si>
    <t>тройник</t>
  </si>
  <si>
    <t>заглушка</t>
  </si>
  <si>
    <t>труба 110 пвх</t>
  </si>
  <si>
    <t>патрубок</t>
  </si>
  <si>
    <t>смена труб д 20 на п.пр. (1,5мп) кв.20</t>
  </si>
  <si>
    <t>1,5мп</t>
  </si>
  <si>
    <t>вентиль д 15</t>
  </si>
  <si>
    <t>смена вентиля д 15 (2шт) кв.20</t>
  </si>
  <si>
    <t>очистка кровли от сосулек</t>
  </si>
  <si>
    <t xml:space="preserve">смена ламп (22шт) </t>
  </si>
  <si>
    <t>лампа</t>
  </si>
  <si>
    <t>22шт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</si>
</sst>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27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">
      <selection activeCell="D1" sqref="D1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12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128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185.47461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1.85</v>
      </c>
      <c r="M20" s="33">
        <f>SUM(M6:M19)</f>
        <v>254.16891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>
        <f>0.02*224.9</f>
        <v>4.498</v>
      </c>
      <c r="M24" s="32">
        <f>L24*114.3*1.202*1.15</f>
        <v>710.6700112199999</v>
      </c>
    </row>
    <row r="25" spans="1:13" ht="12.75">
      <c r="A25" t="s">
        <v>106</v>
      </c>
      <c r="J25" s="20">
        <v>2</v>
      </c>
      <c r="K25" s="20" t="s">
        <v>140</v>
      </c>
      <c r="L25" s="46">
        <f>0.02*146.9</f>
        <v>2.938</v>
      </c>
      <c r="M25" s="32">
        <f aca="true" t="shared" si="1" ref="M25:M37">L25*114.3*1.202*1.15</f>
        <v>464.19486281999997</v>
      </c>
    </row>
    <row r="26" spans="1:13" ht="13.5" customHeight="1">
      <c r="A26" t="s">
        <v>107</v>
      </c>
      <c r="J26" s="20">
        <v>3</v>
      </c>
      <c r="K26" s="20" t="s">
        <v>141</v>
      </c>
      <c r="L26" s="46">
        <v>1.12</v>
      </c>
      <c r="M26" s="32">
        <f t="shared" si="1"/>
        <v>176.9565168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152</v>
      </c>
      <c r="L27" s="46">
        <f>0.02*81</f>
        <v>1.62</v>
      </c>
      <c r="M27" s="32">
        <f t="shared" si="1"/>
        <v>255.95496179999995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149</v>
      </c>
      <c r="L28" s="46">
        <f>0.015*224.9</f>
        <v>3.3735</v>
      </c>
      <c r="M28" s="32">
        <f t="shared" si="1"/>
        <v>533.002508415</v>
      </c>
    </row>
    <row r="29" spans="10:13" ht="12.75">
      <c r="J29" s="20">
        <v>6</v>
      </c>
      <c r="K29" s="20" t="s">
        <v>153</v>
      </c>
      <c r="L29" s="46">
        <v>12.45</v>
      </c>
      <c r="M29" s="32">
        <f t="shared" si="1"/>
        <v>1967.0612804999994</v>
      </c>
    </row>
    <row r="30" spans="2:13" ht="12.75">
      <c r="B30" t="s">
        <v>0</v>
      </c>
      <c r="J30" s="20">
        <v>7</v>
      </c>
      <c r="K30" s="20" t="s">
        <v>154</v>
      </c>
      <c r="L30" s="25">
        <f>0.22*7.1</f>
        <v>1.5619999999999998</v>
      </c>
      <c r="M30" s="32">
        <f t="shared" si="1"/>
        <v>246.79114217999992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27.561500000000002</v>
      </c>
      <c r="M38" s="33">
        <f>SUM(M24:M37)</f>
        <v>4354.631283734999</v>
      </c>
    </row>
    <row r="39" spans="1:11" ht="12.75">
      <c r="A39" s="2" t="s">
        <v>6</v>
      </c>
      <c r="F39" s="11">
        <f>44457.6+0.02-14717.53</f>
        <v>29740.089999999997</v>
      </c>
      <c r="K39" s="1" t="s">
        <v>61</v>
      </c>
    </row>
    <row r="40" spans="1:13" ht="12.75">
      <c r="A40" t="s">
        <v>7</v>
      </c>
      <c r="F40" s="5">
        <v>53713.72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1.806104823489102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126</v>
      </c>
      <c r="F42" s="5">
        <f>250+250+400+400</f>
        <v>1300</v>
      </c>
      <c r="J42" s="20">
        <v>1</v>
      </c>
      <c r="K42" s="20" t="s">
        <v>136</v>
      </c>
      <c r="L42" s="25" t="s">
        <v>137</v>
      </c>
      <c r="M42" s="25">
        <f>2*68</f>
        <v>136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55013.72</v>
      </c>
      <c r="J43" s="20">
        <v>2</v>
      </c>
      <c r="K43" s="56" t="s">
        <v>138</v>
      </c>
      <c r="L43" s="25" t="s">
        <v>139</v>
      </c>
      <c r="M43" s="25">
        <f>2*174.5</f>
        <v>349</v>
      </c>
    </row>
    <row r="44" spans="10:13" ht="12.75">
      <c r="J44" s="20">
        <v>3</v>
      </c>
      <c r="K44" s="20" t="s">
        <v>142</v>
      </c>
      <c r="L44" s="25" t="s">
        <v>143</v>
      </c>
      <c r="M44" s="25">
        <v>115</v>
      </c>
    </row>
    <row r="45" spans="2:13" ht="12.75">
      <c r="B45" s="1" t="s">
        <v>10</v>
      </c>
      <c r="C45" s="1"/>
      <c r="J45" s="20">
        <v>4</v>
      </c>
      <c r="K45" s="20" t="s">
        <v>144</v>
      </c>
      <c r="L45" s="25" t="s">
        <v>143</v>
      </c>
      <c r="M45" s="25">
        <v>43</v>
      </c>
    </row>
    <row r="46" spans="10:13" ht="12.75">
      <c r="J46" s="20">
        <v>5</v>
      </c>
      <c r="K46" s="20" t="s">
        <v>145</v>
      </c>
      <c r="L46" s="25" t="s">
        <v>143</v>
      </c>
      <c r="M46" s="25">
        <v>194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146</v>
      </c>
      <c r="L47" s="25" t="s">
        <v>143</v>
      </c>
      <c r="M47" s="25">
        <v>20.25</v>
      </c>
    </row>
    <row r="48" spans="1:13" ht="12.75">
      <c r="A48" t="s">
        <v>12</v>
      </c>
      <c r="F48" s="11">
        <v>5781.62</v>
      </c>
      <c r="J48" s="20">
        <v>7</v>
      </c>
      <c r="K48" s="20" t="s">
        <v>147</v>
      </c>
      <c r="L48" s="25" t="s">
        <v>137</v>
      </c>
      <c r="M48" s="25">
        <f>2*175</f>
        <v>350</v>
      </c>
    </row>
    <row r="49" spans="1:13" ht="12.75">
      <c r="A49" s="6" t="s">
        <v>15</v>
      </c>
      <c r="F49" s="11">
        <f>(2000+160)*1.202</f>
        <v>2596.3199999999997</v>
      </c>
      <c r="J49" s="20">
        <v>8</v>
      </c>
      <c r="K49" s="20" t="s">
        <v>148</v>
      </c>
      <c r="L49" s="25" t="s">
        <v>143</v>
      </c>
      <c r="M49" s="25">
        <v>113</v>
      </c>
    </row>
    <row r="50" spans="1:13" ht="12.75">
      <c r="A50" s="6" t="s">
        <v>82</v>
      </c>
      <c r="E50" s="5">
        <v>0.53</v>
      </c>
      <c r="F50" s="11">
        <f>E50*E32</f>
        <v>1507.797</v>
      </c>
      <c r="J50" s="20">
        <v>9</v>
      </c>
      <c r="K50" s="56" t="s">
        <v>136</v>
      </c>
      <c r="L50" s="25" t="s">
        <v>150</v>
      </c>
      <c r="M50" s="25">
        <f>1.5*68</f>
        <v>102</v>
      </c>
    </row>
    <row r="51" spans="1:13" ht="12.75">
      <c r="A51" s="4" t="s">
        <v>33</v>
      </c>
      <c r="F51" s="31">
        <f>F48+F49+F50</f>
        <v>9885.737</v>
      </c>
      <c r="J51" s="20">
        <v>10</v>
      </c>
      <c r="K51" s="20" t="s">
        <v>151</v>
      </c>
      <c r="L51" s="25" t="s">
        <v>139</v>
      </c>
      <c r="M51" s="25">
        <f>2*232.36</f>
        <v>464.72</v>
      </c>
    </row>
    <row r="52" spans="1:13" ht="12.75">
      <c r="A52" s="4" t="s">
        <v>16</v>
      </c>
      <c r="J52" s="20">
        <v>11</v>
      </c>
      <c r="K52" s="20" t="s">
        <v>155</v>
      </c>
      <c r="L52" s="25" t="s">
        <v>156</v>
      </c>
      <c r="M52" s="25">
        <f>22*14.5</f>
        <v>319</v>
      </c>
    </row>
    <row r="53" spans="1:13" ht="12.75">
      <c r="A53" t="s">
        <v>74</v>
      </c>
      <c r="C53" s="13"/>
      <c r="D53" s="45">
        <v>1.89</v>
      </c>
      <c r="E53" s="13" t="s">
        <v>14</v>
      </c>
      <c r="F53" s="11">
        <f>D53*E32</f>
        <v>5376.861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5376.861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166649</v>
      </c>
      <c r="D57">
        <v>228935.4</v>
      </c>
      <c r="E57">
        <v>2844.9</v>
      </c>
      <c r="F57" s="34">
        <f>C57/D57*E57</f>
        <v>2070.888731493688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254.16891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2205.9700000000003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0.24</v>
      </c>
      <c r="E64" t="s">
        <v>14</v>
      </c>
      <c r="F64" s="11">
        <f>B64*D64</f>
        <v>682.776</v>
      </c>
      <c r="J64" s="20">
        <v>23</v>
      </c>
      <c r="K64" s="20"/>
      <c r="L64" s="25"/>
      <c r="M64" s="25"/>
    </row>
    <row r="65" spans="1:13" ht="12.75">
      <c r="A65" t="s">
        <v>83</v>
      </c>
      <c r="D65" s="11">
        <v>0.87</v>
      </c>
      <c r="F65" s="11">
        <f>D65*E32</f>
        <v>2475.063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F66" s="31">
        <f>SUM(F57:F65)</f>
        <v>7688.866641493688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0.26</v>
      </c>
      <c r="E68" t="s">
        <v>14</v>
      </c>
      <c r="F68" s="11">
        <f>B68*D68</f>
        <v>739.6740000000001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2205.9700000000003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1.34</v>
      </c>
      <c r="E71" t="s">
        <v>14</v>
      </c>
      <c r="F71" s="11">
        <f>B71*D71</f>
        <v>3812.166</v>
      </c>
    </row>
    <row r="72" spans="1:6" ht="12.75">
      <c r="A72" s="4" t="s">
        <v>29</v>
      </c>
      <c r="F72" s="31">
        <f>F68+F71</f>
        <v>4551.84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2.67</v>
      </c>
      <c r="E75" t="s">
        <v>14</v>
      </c>
      <c r="F75" s="11">
        <f>B75*D75</f>
        <v>7595.883</v>
      </c>
    </row>
    <row r="76" spans="1:6" ht="12.75">
      <c r="A76" s="4" t="s">
        <v>31</v>
      </c>
      <c r="F76" s="31">
        <f>SUM(F75)</f>
        <v>7595.883</v>
      </c>
    </row>
    <row r="77" spans="1:6" ht="12.75">
      <c r="A77" s="47" t="s">
        <v>77</v>
      </c>
      <c r="B77" s="48"/>
      <c r="C77" s="48"/>
      <c r="D77" s="49">
        <v>2.44</v>
      </c>
      <c r="E77" s="48"/>
      <c r="F77" s="50">
        <f>D77*E32</f>
        <v>6941.5560000000005</v>
      </c>
    </row>
    <row r="78" spans="1:6" ht="12.75">
      <c r="A78" s="1" t="s">
        <v>32</v>
      </c>
      <c r="B78" s="1"/>
      <c r="F78" s="31">
        <f>F51+F55+F66+F72+F76+F77</f>
        <v>42040.74364149368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1261.2223092448105</v>
      </c>
    </row>
    <row r="80" spans="1:6" ht="12.75">
      <c r="A80" s="1"/>
      <c r="B80" s="35" t="s">
        <v>129</v>
      </c>
      <c r="C80" s="35"/>
      <c r="D80" s="1"/>
      <c r="E80" s="57"/>
      <c r="F80" s="58">
        <v>1610.22</v>
      </c>
    </row>
    <row r="81" spans="1:6" ht="12.75">
      <c r="A81" s="1"/>
      <c r="B81" s="35" t="s">
        <v>130</v>
      </c>
      <c r="C81" s="35"/>
      <c r="D81" s="1"/>
      <c r="E81" s="57"/>
      <c r="F81" s="58">
        <v>429.86</v>
      </c>
    </row>
    <row r="82" spans="1:6" ht="12.75">
      <c r="A82" s="1"/>
      <c r="B82" s="35" t="s">
        <v>131</v>
      </c>
      <c r="C82" s="35"/>
      <c r="D82" s="1"/>
      <c r="E82" s="57"/>
      <c r="F82" s="58">
        <v>2806.25</v>
      </c>
    </row>
    <row r="83" spans="1:6" ht="15">
      <c r="A83" s="12" t="s">
        <v>34</v>
      </c>
      <c r="B83" s="12"/>
      <c r="C83" s="44"/>
      <c r="D83" s="44"/>
      <c r="E83" s="44"/>
      <c r="F83" s="41">
        <f>F78+F79+F80+F81+F82</f>
        <v>48148.295950738495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132</v>
      </c>
      <c r="I84" s="7"/>
    </row>
    <row r="85" spans="1:6" ht="12.75">
      <c r="A85" s="13"/>
      <c r="B85" s="38">
        <v>43435</v>
      </c>
      <c r="C85" s="39">
        <v>-703733</v>
      </c>
      <c r="D85" s="42">
        <f>F43</f>
        <v>55013.72</v>
      </c>
      <c r="E85" s="42">
        <f>F83</f>
        <v>48148.295950738495</v>
      </c>
      <c r="F85" s="43">
        <f>C85+D85-E85</f>
        <v>-696867.5759507385</v>
      </c>
    </row>
    <row r="87" spans="1:6" ht="13.5" thickBot="1">
      <c r="A87" t="s">
        <v>111</v>
      </c>
      <c r="C87" s="53">
        <v>43070</v>
      </c>
      <c r="D87" s="8" t="s">
        <v>112</v>
      </c>
      <c r="E87" s="53">
        <v>43100</v>
      </c>
      <c r="F87" t="s">
        <v>113</v>
      </c>
    </row>
    <row r="88" spans="1:7" ht="13.5" thickBot="1">
      <c r="A88" t="s">
        <v>114</v>
      </c>
      <c r="F88" s="54">
        <f>E85</f>
        <v>48148.295950738495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2017-08-21T12:53:26Z</cp:lastPrinted>
  <dcterms:created xsi:type="dcterms:W3CDTF">2008-08-18T07:30:19Z</dcterms:created>
  <dcterms:modified xsi:type="dcterms:W3CDTF">2018-03-28T06:05:54Z</dcterms:modified>
  <cp:category/>
  <cp:version/>
  <cp:contentType/>
  <cp:contentStatus/>
</cp:coreProperties>
</file>