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<sst xmlns="http://schemas.openxmlformats.org/spreadsheetml/2006/main" count="169" uniqueCount="146">
  <si>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</si>
  <si>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</si>
  <si>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</si>
  <si>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</si>
  <si>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</si>
  <si>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</si>
  <si>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</si>
  <si>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</si>
  <si>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</si>
  <si>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</si>
  <si>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</si>
  <si>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</si>
  <si>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</si>
  <si>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</si>
  <si>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</si>
  <si>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</si>
  <si>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</si>
  <si>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</si>
  <si>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</si>
  <si>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</si>
  <si>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</si>
  <si>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</si>
  <si>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</si>
  <si>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</si>
  <si>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</si>
  <si>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</si>
  <si>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</si>
  <si>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</si>
  <si>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</si>
  <si>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</si>
  <si>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</si>
  <si>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</si>
  <si>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</si>
  <si>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</si>
  <si>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</si>
  <si>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</si>
  <si>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</si>
  <si>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</si>
  <si>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</si>
  <si>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</si>
  <si>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</si>
  <si>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</si>
  <si>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</si>
  <si>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</si>
  <si>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</si>
  <si>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</si>
  <si>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</si>
  <si>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</si>
  <si>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</si>
  <si>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</si>
  <si>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</si>
  <si>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</si>
  <si>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</si>
  <si>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</si>
  <si>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</si>
  <si>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</si>
  <si>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</si>
  <si>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</si>
  <si>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</si>
  <si>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</si>
  <si>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</si>
  <si>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</si>
  <si>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</si>
  <si>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</si>
  <si>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</si>
  <si>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</si>
  <si>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</si>
  <si>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</si>
  <si>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</si>
  <si>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</si>
  <si>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</si>
  <si>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</si>
  <si>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</si>
  <si>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</si>
  <si>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</si>
  <si>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</si>
  <si>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</si>
  <si>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</si>
  <si>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</si>
  <si>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</si>
  <si>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</si>
  <si>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</si>
  <si>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</si>
  <si>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</si>
  <si>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</si>
  <si>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</si>
  <si>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</si>
  <si>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</si>
  <si>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</si>
  <si>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</si>
  <si>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</si>
  <si>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</si>
  <si>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</si>
  <si>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</si>
  <si>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</si>
  <si>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</si>
  <si>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</si>
  <si>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</si>
  <si>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</si>
  <si>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</si>
  <si>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</si>
  <si>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</si>
  <si>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</si>
  <si>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</si>
  <si>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</si>
  <si>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</si>
  <si>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</si>
  <si>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</si>
  <si>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</si>
  <si>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</si>
  <si>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</si>
  <si>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</si>
  <si>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</si>
  <si>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</si>
  <si>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</si>
  <si>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</si>
  <si>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</si>
  <si>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</si>
  <si>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</si>
  <si>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</si>
  <si>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</si>
  <si>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</si>
  <si>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</si>
  <si>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</si>
  <si>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</si>
  <si>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</si>
  <si>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</si>
  <si>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</si>
  <si>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</si>
  <si>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</si>
  <si>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</si>
  <si>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</si>
  <si>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</si>
  <si>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</si>
  <si>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</si>
  <si>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</si>
  <si>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</si>
  <si>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</si>
  <si>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</si>
  <si>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</si>
  <si>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смена патрона (1шт) п-д4</t>
  </si>
  <si>
    <t>патрон</t>
  </si>
  <si>
    <t>1шт</t>
  </si>
  <si>
    <t xml:space="preserve">смена ламп (22шт) </t>
  </si>
  <si>
    <t>лампа</t>
  </si>
  <si>
    <t>22шт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</si>
</sst>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46">
      <selection activeCell="J59" sqref="J59:M68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9</v>
      </c>
      <c r="K1" t="s">
        <v>61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30</v>
      </c>
      <c r="K3" s="57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0</v>
      </c>
      <c r="M11" s="47">
        <f t="shared" si="0"/>
        <v>0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0</v>
      </c>
      <c r="M14" s="47">
        <f t="shared" si="0"/>
        <v>0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11.25</v>
      </c>
      <c r="M20" s="33">
        <f>SUM(M6:M19)</f>
        <v>1545.62175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140</v>
      </c>
      <c r="L24" s="25">
        <v>0.4</v>
      </c>
      <c r="M24" s="32">
        <f>L24*114.3*1.202*1.15</f>
        <v>63.19875599999999</v>
      </c>
    </row>
    <row r="25" spans="1:13" ht="12.75">
      <c r="A25" t="s">
        <v>111</v>
      </c>
      <c r="J25" s="20">
        <v>2</v>
      </c>
      <c r="K25" s="20" t="s">
        <v>143</v>
      </c>
      <c r="L25" s="47">
        <f>0.22*7.1</f>
        <v>1.5619999999999998</v>
      </c>
      <c r="M25" s="32">
        <f aca="true" t="shared" si="1" ref="M25:M34">L25*114.3*1.202*1.15</f>
        <v>246.79114217999992</v>
      </c>
    </row>
    <row r="26" spans="1:13" ht="12.75">
      <c r="A26" t="s">
        <v>112</v>
      </c>
      <c r="J26" s="20">
        <v>3</v>
      </c>
      <c r="K26" s="20"/>
      <c r="L26" s="47"/>
      <c r="M26" s="32">
        <f t="shared" si="1"/>
        <v>0</v>
      </c>
    </row>
    <row r="27" spans="1:13" ht="12.75">
      <c r="A27" s="54" t="s">
        <v>113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1.9619999999999997</v>
      </c>
      <c r="M36" s="33">
        <f>SUM(M24:M35)</f>
        <v>309.9898981799999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f>114472.66+-993.37</f>
        <v>113479.29000000001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f>121975.73</f>
        <v>121975.73</v>
      </c>
      <c r="J40" s="20">
        <v>1</v>
      </c>
      <c r="K40" s="20" t="s">
        <v>141</v>
      </c>
      <c r="L40" s="25" t="s">
        <v>142</v>
      </c>
      <c r="M40" s="25">
        <v>18.3</v>
      </c>
    </row>
    <row r="41" spans="2:13" ht="12.75">
      <c r="B41" t="s">
        <v>8</v>
      </c>
      <c r="F41" s="9">
        <f>F40/F39</f>
        <v>1.0748721638988046</v>
      </c>
      <c r="J41" s="20">
        <v>2</v>
      </c>
      <c r="K41" s="20" t="s">
        <v>144</v>
      </c>
      <c r="L41" s="25" t="s">
        <v>145</v>
      </c>
      <c r="M41" s="25">
        <f>22*13</f>
        <v>286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123575.73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</v>
      </c>
      <c r="F50" s="5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6538.88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11415.359999999999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11415.359999999999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1" t="s">
        <v>86</v>
      </c>
      <c r="B58" s="51"/>
      <c r="C58" s="51"/>
      <c r="D58" s="52"/>
      <c r="E58" s="50"/>
      <c r="F58" s="53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/>
      <c r="K59" s="20"/>
      <c r="L59" s="30" t="s">
        <v>59</v>
      </c>
      <c r="M59" s="33">
        <f>SUM(M40:M58)</f>
        <v>304.3</v>
      </c>
    </row>
    <row r="60" spans="1:2" ht="12.75">
      <c r="A60" s="4" t="s">
        <v>64</v>
      </c>
      <c r="B60" s="4"/>
    </row>
    <row r="61" spans="1:6" ht="12.75">
      <c r="A61" t="s">
        <v>18</v>
      </c>
      <c r="C61" s="50">
        <v>161506</v>
      </c>
      <c r="D61">
        <v>228935.4</v>
      </c>
      <c r="E61">
        <v>5945.5</v>
      </c>
      <c r="F61" s="34">
        <f>C61/D61*E61</f>
        <v>4194.344443891158</v>
      </c>
    </row>
    <row r="62" spans="1:6" ht="12.75">
      <c r="A62" t="s">
        <v>19</v>
      </c>
      <c r="F62" s="34">
        <f>M20</f>
        <v>1545.62175</v>
      </c>
    </row>
    <row r="63" spans="1:6" ht="12.75">
      <c r="A63" t="s">
        <v>20</v>
      </c>
      <c r="F63" s="11">
        <f>M36</f>
        <v>309.9898981799999</v>
      </c>
    </row>
    <row r="64" spans="1:6" ht="12.75">
      <c r="A64" t="s">
        <v>75</v>
      </c>
      <c r="F64" s="5">
        <v>0</v>
      </c>
    </row>
    <row r="65" spans="1:6" ht="12.75">
      <c r="A65" t="s">
        <v>21</v>
      </c>
      <c r="F65" s="11">
        <f>M59</f>
        <v>304.3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0.23</v>
      </c>
      <c r="E68" t="s">
        <v>14</v>
      </c>
      <c r="F68" s="11">
        <f>B68*D68</f>
        <v>1367.4650000000001</v>
      </c>
    </row>
    <row r="69" spans="1:6" ht="12.75">
      <c r="A69" s="45" t="s">
        <v>78</v>
      </c>
      <c r="B69" s="45"/>
      <c r="C69" s="45"/>
      <c r="D69" s="45"/>
      <c r="E69" s="45"/>
      <c r="F69" s="46">
        <v>0</v>
      </c>
    </row>
    <row r="70" spans="1:6" ht="12.75">
      <c r="A70" s="45" t="s">
        <v>88</v>
      </c>
      <c r="B70" s="45"/>
      <c r="C70" s="45"/>
      <c r="D70" s="46">
        <v>0</v>
      </c>
      <c r="E70" s="45"/>
      <c r="F70" s="46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7721.721092071159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0.21</v>
      </c>
      <c r="E73" t="s">
        <v>14</v>
      </c>
      <c r="F73" s="11">
        <f>B73*D73</f>
        <v>1248.555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1.01</v>
      </c>
      <c r="E76" t="s">
        <v>14</v>
      </c>
      <c r="F76" s="11">
        <f>B76*D76</f>
        <v>6004.955</v>
      </c>
    </row>
    <row r="77" spans="1:6" ht="12.75">
      <c r="A77" s="4" t="s">
        <v>66</v>
      </c>
      <c r="F77" s="31">
        <f>F73+F76</f>
        <v>7253.51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2.4</v>
      </c>
      <c r="E80" t="s">
        <v>14</v>
      </c>
      <c r="F80" s="11">
        <f>B80*D80</f>
        <v>14269.199999999999</v>
      </c>
    </row>
    <row r="81" spans="1:9" ht="12.75">
      <c r="A81" s="4" t="s">
        <v>69</v>
      </c>
      <c r="F81" s="31">
        <f>SUM(F80)</f>
        <v>14269.199999999999</v>
      </c>
      <c r="I81" s="7"/>
    </row>
    <row r="82" spans="1:6" ht="12.75">
      <c r="A82" s="48" t="s">
        <v>81</v>
      </c>
      <c r="B82" s="45"/>
      <c r="C82" s="45"/>
      <c r="D82" s="46">
        <v>0</v>
      </c>
      <c r="E82" s="45"/>
      <c r="F82" s="49">
        <f>D82*E32</f>
        <v>0</v>
      </c>
    </row>
    <row r="83" spans="1:6" ht="12.75">
      <c r="A83" s="1" t="s">
        <v>27</v>
      </c>
      <c r="B83" s="1"/>
      <c r="F83" s="31">
        <f>F51+F55+F59+F71+F77+F81+F82</f>
        <v>66113.67109207116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3834.592923340127</v>
      </c>
    </row>
    <row r="85" spans="1:6" ht="12.75">
      <c r="A85" s="1"/>
      <c r="B85" s="36" t="s">
        <v>134</v>
      </c>
      <c r="C85" s="36"/>
      <c r="D85" s="1"/>
      <c r="E85" s="58"/>
      <c r="F85" s="59">
        <f>13847.73</f>
        <v>13847.73</v>
      </c>
    </row>
    <row r="86" spans="1:6" ht="12.75">
      <c r="A86" s="1"/>
      <c r="B86" s="36" t="s">
        <v>135</v>
      </c>
      <c r="C86" s="36"/>
      <c r="D86" s="1"/>
      <c r="E86" s="58"/>
      <c r="F86" s="59">
        <v>1010.39</v>
      </c>
    </row>
    <row r="87" spans="1:6" ht="12.75">
      <c r="A87" s="1"/>
      <c r="B87" s="36" t="s">
        <v>136</v>
      </c>
      <c r="C87" s="36"/>
      <c r="D87" s="1"/>
      <c r="E87" s="58"/>
      <c r="F87" s="59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91165.65401541129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42979</v>
      </c>
      <c r="C90" s="40">
        <v>6202</v>
      </c>
      <c r="D90" s="43">
        <f>F43</f>
        <v>123575.73</v>
      </c>
      <c r="E90" s="43">
        <f>F88</f>
        <v>91165.65401541129</v>
      </c>
      <c r="F90" s="44">
        <f>C90+D90-E90</f>
        <v>38612.07598458871</v>
      </c>
    </row>
    <row r="92" spans="1:6" ht="13.5" thickBot="1">
      <c r="A92" t="s">
        <v>116</v>
      </c>
      <c r="C92" s="55">
        <v>42979</v>
      </c>
      <c r="D92" s="8" t="s">
        <v>117</v>
      </c>
      <c r="E92" s="55">
        <v>43038</v>
      </c>
      <c r="F92" t="s">
        <v>118</v>
      </c>
    </row>
    <row r="93" spans="1:7" ht="13.5" thickBot="1">
      <c r="A93" t="s">
        <v>119</v>
      </c>
      <c r="F93" s="56">
        <f>E90</f>
        <v>91165.65401541129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2017-08-21T12:51:56Z</cp:lastPrinted>
  <dcterms:created xsi:type="dcterms:W3CDTF">2008-08-18T07:30:19Z</dcterms:created>
  <dcterms:modified xsi:type="dcterms:W3CDTF">2018-03-26T09:02:01Z</dcterms:modified>
  <cp:category/>
  <cp:version/>
  <cp:contentType/>
  <cp:contentStatus/>
</cp:coreProperties>
</file>