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<sst xmlns="http://schemas.openxmlformats.org/spreadsheetml/2006/main" count="163" uniqueCount="140">
  <si>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</si>
  <si>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</si>
  <si>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</si>
  <si>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</si>
  <si>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</si>
  <si>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</si>
  <si>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</si>
  <si>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</si>
  <si>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</si>
  <si>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</si>
  <si>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</si>
  <si>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</si>
  <si>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</si>
  <si>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</si>
  <si>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</si>
  <si>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</si>
  <si>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</si>
  <si>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</si>
  <si>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</si>
  <si>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</si>
  <si>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</si>
  <si>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</si>
  <si>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</si>
  <si>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</si>
  <si>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</si>
  <si>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</si>
  <si>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</si>
  <si>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</si>
  <si>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</si>
  <si>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</si>
  <si>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</si>
  <si>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</si>
  <si>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</si>
  <si>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</si>
  <si>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</si>
  <si>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</si>
  <si>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</si>
  <si>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</si>
  <si>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</si>
  <si>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</si>
  <si>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</si>
  <si>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</si>
  <si>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</si>
  <si>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</si>
  <si>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</si>
  <si>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</si>
  <si>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</si>
  <si>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</si>
  <si>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</si>
  <si>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</si>
  <si>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</si>
  <si>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</si>
  <si>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</si>
  <si>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</si>
  <si>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</si>
  <si>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</si>
  <si>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</si>
  <si>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</si>
  <si>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</si>
  <si>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</si>
  <si>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</si>
  <si>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</si>
  <si>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</si>
  <si>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</si>
  <si>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</si>
  <si>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</si>
  <si>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</si>
  <si>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</si>
  <si>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</si>
  <si>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</si>
  <si>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</si>
  <si>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</si>
  <si>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</si>
  <si>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</si>
  <si>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</si>
  <si>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</si>
  <si>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</si>
  <si>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</si>
  <si>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</si>
  <si>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</si>
  <si>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</si>
  <si>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</si>
  <si>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</si>
  <si>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</si>
  <si>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</si>
  <si>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</si>
  <si>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</si>
  <si>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</si>
  <si>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</si>
  <si>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</si>
  <si>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</si>
  <si>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</si>
  <si>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</si>
  <si>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</si>
  <si>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</si>
  <si>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</si>
  <si>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</si>
  <si>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</si>
  <si>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</si>
  <si>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</si>
  <si>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</si>
  <si>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</si>
  <si>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</si>
  <si>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</si>
  <si>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</si>
  <si>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</si>
  <si>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</si>
  <si>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</si>
  <si>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</si>
  <si>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</si>
  <si>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</si>
  <si>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</si>
  <si>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</si>
  <si>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</si>
  <si>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</si>
  <si>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</si>
  <si>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</si>
  <si>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</si>
  <si>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</si>
  <si>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</si>
  <si>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</si>
  <si>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</si>
  <si>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</si>
  <si>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</si>
  <si>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</si>
  <si>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</si>
  <si>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</si>
  <si>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</si>
  <si>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</si>
  <si>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</si>
  <si>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</si>
  <si>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01.06.</t>
  </si>
  <si>
    <t>расходы на одн по эл.эн.</t>
  </si>
  <si>
    <t>с 01.01.2017</t>
  </si>
  <si>
    <t>расходы на одн по хвс</t>
  </si>
  <si>
    <t>расходы на одн по гвс</t>
  </si>
  <si>
    <t>лампа</t>
  </si>
  <si>
    <t>смена ламп (14шт)</t>
  </si>
  <si>
    <t>14шт</t>
  </si>
  <si>
    <t>0,99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</si>
</sst>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49" fontId="0" fillId="0" borderId="16" xfId="0" applyNumberForma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L25" sqref="L25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85</v>
      </c>
      <c r="D2" s="8">
        <v>5</v>
      </c>
      <c r="K2" s="5" t="s">
        <v>130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129</v>
      </c>
      <c r="G5" s="8" t="s">
        <v>128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3.74</v>
      </c>
      <c r="M11" s="46">
        <f t="shared" si="0"/>
        <v>513.833364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6">
        <f t="shared" si="0"/>
        <v>513.833364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6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52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6">
        <f t="shared" si="0"/>
        <v>309.12435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56</v>
      </c>
      <c r="L20" s="28">
        <f>SUM(L6:L19)</f>
        <v>10.23</v>
      </c>
      <c r="M20" s="34">
        <f>SUM(M6:M19)</f>
        <v>1405.4853779999999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137</v>
      </c>
      <c r="L24" s="42" t="s">
        <v>139</v>
      </c>
      <c r="M24" s="33">
        <f aca="true" t="shared" si="1" ref="M24:M38">L24*114.3*1.202*1.15</f>
        <v>156.4169211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0</v>
      </c>
      <c r="M39" s="34">
        <f>SUM(M24:M38)</f>
        <v>156.4169211</v>
      </c>
    </row>
    <row r="40" spans="1:11" ht="12.75">
      <c r="A40" s="2" t="s">
        <v>6</v>
      </c>
      <c r="F40" s="11">
        <f>52801.2+952.95+337.04+562.02</f>
        <v>54653.20999999999</v>
      </c>
      <c r="K40" s="1" t="s">
        <v>60</v>
      </c>
    </row>
    <row r="41" spans="1:13" ht="12.75">
      <c r="A41" t="s">
        <v>7</v>
      </c>
      <c r="F41" s="5">
        <f>49837.87+86.47+0.52</f>
        <v>49924.86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0.9134844961531081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138</v>
      </c>
      <c r="M43" s="25">
        <f>14*13.8</f>
        <v>193.20000000000002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50824.86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4800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v>2870.38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7670.38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6571.2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935.2</v>
      </c>
      <c r="C55" t="s">
        <v>13</v>
      </c>
      <c r="D55" s="11">
        <v>0.1</v>
      </c>
      <c r="E55" t="s">
        <v>14</v>
      </c>
      <c r="F55" s="11">
        <f>B55*D55</f>
        <v>93.52000000000001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6664.72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2">
        <v>166307</v>
      </c>
      <c r="D58">
        <v>228935.4</v>
      </c>
      <c r="E58">
        <v>3422.5</v>
      </c>
      <c r="F58" s="35">
        <f>C58/D58*E58</f>
        <v>2486.2284622649013</v>
      </c>
      <c r="J58" s="20"/>
      <c r="K58" s="20"/>
      <c r="L58" s="31" t="s">
        <v>63</v>
      </c>
      <c r="M58" s="28">
        <f>SUM(M43:M57)</f>
        <v>193.20000000000002</v>
      </c>
    </row>
    <row r="59" spans="1:6" ht="12.75">
      <c r="A59" t="s">
        <v>19</v>
      </c>
      <c r="F59" s="35">
        <f>M20</f>
        <v>1405.4853779999999</v>
      </c>
    </row>
    <row r="60" spans="1:6" ht="12.75">
      <c r="A60" t="s">
        <v>20</v>
      </c>
      <c r="F60" s="11">
        <f>M39</f>
        <v>156.4169211</v>
      </c>
    </row>
    <row r="61" spans="1:6" ht="12.75">
      <c r="A61" t="s">
        <v>72</v>
      </c>
      <c r="F61" s="5">
        <v>0</v>
      </c>
    </row>
    <row r="62" spans="1:6" ht="12.75">
      <c r="A62" t="s">
        <v>21</v>
      </c>
      <c r="F62" s="5">
        <f>M58</f>
        <v>193.20000000000002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0.49</v>
      </c>
      <c r="E65" t="s">
        <v>14</v>
      </c>
      <c r="F65" s="5">
        <f>B65*D65</f>
        <v>1677.0249999999999</v>
      </c>
    </row>
    <row r="66" spans="1:6" s="52" customFormat="1" ht="12.75">
      <c r="A66" s="52" t="s">
        <v>78</v>
      </c>
      <c r="D66" s="56"/>
      <c r="F66" s="57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49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5918.355761364901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0.23</v>
      </c>
      <c r="E70" t="s">
        <v>14</v>
      </c>
      <c r="F70" s="11">
        <f>B70*D70</f>
        <v>787.1750000000001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1.17</v>
      </c>
      <c r="E73" t="s">
        <v>14</v>
      </c>
      <c r="F73" s="11">
        <f>B73*D73</f>
        <v>4004.325</v>
      </c>
    </row>
    <row r="74" spans="1:6" ht="12.75">
      <c r="A74" s="4" t="s">
        <v>27</v>
      </c>
      <c r="F74" s="32">
        <f>F70+F73</f>
        <v>4791.5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2.23</v>
      </c>
      <c r="E77" t="s">
        <v>14</v>
      </c>
      <c r="F77" s="5">
        <f>B77*D77</f>
        <v>7632.175</v>
      </c>
    </row>
    <row r="78" spans="1:6" ht="12.75">
      <c r="A78" s="4" t="s">
        <v>30</v>
      </c>
      <c r="F78" s="8">
        <f>SUM(F77)</f>
        <v>7632.175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31</v>
      </c>
      <c r="B80" s="1"/>
      <c r="F80" s="32">
        <f>F52+F56+F68+F74+F78+F79</f>
        <v>32677.1307613649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1895.273584159164</v>
      </c>
      <c r="I81" s="7"/>
    </row>
    <row r="82" spans="1:9" ht="12.75">
      <c r="A82" s="1"/>
      <c r="B82" s="36" t="s">
        <v>132</v>
      </c>
      <c r="C82" s="36"/>
      <c r="D82" s="1"/>
      <c r="E82" s="58" t="s">
        <v>133</v>
      </c>
      <c r="F82" s="59">
        <f>(2842.13*4)+2842.13</f>
        <v>14210.650000000001</v>
      </c>
      <c r="I82" s="7"/>
    </row>
    <row r="83" spans="1:9" ht="12.75">
      <c r="A83" s="1"/>
      <c r="B83" s="36" t="s">
        <v>134</v>
      </c>
      <c r="C83" s="36"/>
      <c r="D83" s="1"/>
      <c r="E83" s="58" t="s">
        <v>133</v>
      </c>
      <c r="F83" s="59">
        <f>(513.83*4)+513.83</f>
        <v>2569.15</v>
      </c>
      <c r="I83" s="7"/>
    </row>
    <row r="84" spans="1:9" ht="12.75">
      <c r="A84" s="1"/>
      <c r="B84" s="36" t="s">
        <v>135</v>
      </c>
      <c r="C84" s="36"/>
      <c r="D84" s="1"/>
      <c r="E84" s="58" t="s">
        <v>133</v>
      </c>
      <c r="F84" s="59">
        <f>(3663.95*4)+3663.95</f>
        <v>18319.75</v>
      </c>
      <c r="I84" s="7"/>
    </row>
    <row r="85" spans="1:6" ht="15">
      <c r="A85" s="12" t="s">
        <v>33</v>
      </c>
      <c r="B85" s="12"/>
      <c r="C85" s="12"/>
      <c r="D85" s="12"/>
      <c r="E85" s="12"/>
      <c r="F85" s="43">
        <f>F80+F81+F82+F83+F84</f>
        <v>69671.95434552408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131</v>
      </c>
    </row>
    <row r="87" spans="1:6" ht="12.75">
      <c r="A87" s="13"/>
      <c r="B87" s="39">
        <v>42856</v>
      </c>
      <c r="C87" s="40">
        <v>19059</v>
      </c>
      <c r="D87" s="44">
        <f>F44</f>
        <v>50824.86</v>
      </c>
      <c r="E87" s="44">
        <f>F85</f>
        <v>69671.95434552408</v>
      </c>
      <c r="F87" s="45">
        <f>C87+D87-E87</f>
        <v>211.90565447592235</v>
      </c>
    </row>
    <row r="89" spans="1:6" ht="13.5" thickBot="1">
      <c r="A89" t="s">
        <v>111</v>
      </c>
      <c r="C89" s="54">
        <v>42856</v>
      </c>
      <c r="D89" s="8" t="s">
        <v>112</v>
      </c>
      <c r="E89" s="54">
        <v>42886</v>
      </c>
      <c r="F89" t="s">
        <v>113</v>
      </c>
    </row>
    <row r="90" spans="1:7" ht="13.5" thickBot="1">
      <c r="A90" t="s">
        <v>114</v>
      </c>
      <c r="F90" s="55">
        <f>E87</f>
        <v>69671.95434552408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2017-08-21T12:47:03Z</cp:lastPrinted>
  <dcterms:created xsi:type="dcterms:W3CDTF">2008-08-18T07:30:19Z</dcterms:created>
  <dcterms:modified xsi:type="dcterms:W3CDTF">2017-08-21T12:47:04Z</dcterms:modified>
  <cp:category/>
  <cp:version/>
  <cp:contentType/>
  <cp:contentStatus/>
</cp:coreProperties>
</file>