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<sst xmlns="http://schemas.openxmlformats.org/spreadsheetml/2006/main" count="159" uniqueCount="136">
  <si>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</si>
  <si>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</si>
  <si>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</si>
  <si>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</si>
  <si>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</si>
  <si>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</si>
  <si>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</si>
  <si>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</si>
  <si>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</si>
  <si>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</si>
  <si>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</si>
  <si>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</si>
  <si>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</si>
  <si>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</si>
  <si>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</si>
  <si>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</si>
  <si>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</si>
  <si>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</si>
  <si>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</si>
  <si>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</si>
  <si>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</si>
  <si>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</si>
  <si>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</si>
  <si>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</si>
  <si>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</si>
  <si>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</si>
  <si>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</si>
  <si>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</si>
  <si>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</si>
  <si>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</si>
  <si>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</si>
  <si>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</si>
  <si>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</si>
  <si>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</si>
  <si>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</si>
  <si>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</si>
  <si>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</si>
  <si>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</si>
  <si>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</si>
  <si>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</si>
  <si>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</si>
  <si>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</si>
  <si>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</si>
  <si>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</si>
  <si>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</si>
  <si>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</si>
  <si>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</si>
  <si>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</si>
  <si>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</si>
  <si>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</si>
  <si>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</si>
  <si>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</si>
  <si>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</si>
  <si>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</si>
  <si>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</si>
  <si>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</si>
  <si>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</si>
  <si>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</si>
  <si>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</si>
  <si>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</si>
  <si>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</si>
  <si>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</si>
  <si>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</si>
  <si>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</si>
  <si>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</si>
  <si>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</si>
  <si>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</si>
  <si>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</si>
  <si>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</si>
  <si>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</si>
  <si>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</si>
  <si>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</si>
  <si>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</si>
  <si>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</si>
  <si>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</si>
  <si>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</si>
  <si>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</si>
  <si>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</si>
  <si>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</si>
  <si>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</si>
  <si>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</si>
  <si>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</si>
  <si>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</si>
  <si>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</si>
  <si>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</si>
  <si>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</si>
  <si>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</si>
  <si>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</si>
  <si>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</si>
  <si>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</si>
  <si>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</si>
  <si>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</si>
  <si>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</si>
  <si>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</si>
  <si>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</si>
  <si>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</si>
  <si>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</si>
  <si>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</si>
  <si>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</si>
  <si>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</si>
  <si>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</si>
  <si>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</si>
  <si>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</si>
  <si>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</si>
  <si>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</si>
  <si>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</si>
  <si>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</si>
  <si>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</si>
  <si>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</si>
  <si>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</si>
  <si>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</si>
  <si>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</si>
  <si>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</si>
  <si>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</si>
  <si>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</si>
  <si>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</si>
  <si>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</si>
  <si>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</si>
  <si>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</si>
  <si>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</si>
  <si>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</si>
  <si>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</si>
  <si>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</si>
  <si>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</si>
  <si>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</si>
  <si>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</si>
  <si>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</si>
  <si>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</si>
  <si>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</si>
  <si>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2017 г.</t>
  </si>
  <si>
    <t>марта</t>
  </si>
  <si>
    <t>за  март 2017 г.</t>
  </si>
  <si>
    <t>ост.на 01.04.</t>
  </si>
  <si>
    <t>смена лампа (12шт)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</si>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</sst>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131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523.450566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10.36</v>
      </c>
      <c r="M20" s="33">
        <f>SUM(M6:M19)</f>
        <v>1423.3458959999998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133</v>
      </c>
      <c r="L24" s="25">
        <f>0.12*7.1</f>
        <v>0.852</v>
      </c>
      <c r="M24" s="32">
        <f aca="true" t="shared" si="1" ref="M24:M36">L24*114.3*1.202*1.15</f>
        <v>134.61335028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0.852</v>
      </c>
      <c r="M37" s="33">
        <f>SUM(M24:M36)</f>
        <v>134.61335028</v>
      </c>
    </row>
    <row r="38" ht="12.75">
      <c r="K38" s="1" t="s">
        <v>61</v>
      </c>
    </row>
    <row r="39" spans="1:13" ht="12.75">
      <c r="A39" s="2" t="s">
        <v>6</v>
      </c>
      <c r="F39" s="11">
        <v>52739.75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52584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0.997046819524173</v>
      </c>
      <c r="J41" s="20">
        <v>1</v>
      </c>
      <c r="K41" s="20" t="s">
        <v>134</v>
      </c>
      <c r="L41" s="25" t="s">
        <v>135</v>
      </c>
      <c r="M41" s="25">
        <f>12*13.8</f>
        <v>165.60000000000002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53884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v>4047.13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(2400+100)*1.202</f>
        <v>3005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7052.13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1.89</v>
      </c>
      <c r="E53" s="13" t="s">
        <v>14</v>
      </c>
      <c r="F53" s="11">
        <f>E32*D53</f>
        <v>6563.969999999999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0.4</v>
      </c>
      <c r="E54" t="s">
        <v>14</v>
      </c>
      <c r="F54" s="11">
        <f>B54*D54</f>
        <v>380.92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6944.889999999999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166992</v>
      </c>
      <c r="D57">
        <v>228935.4</v>
      </c>
      <c r="E57">
        <v>3473</v>
      </c>
      <c r="F57" s="34">
        <f>C57/D57*E57</f>
        <v>2533.305098294104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1423.3458959999998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134.61335028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165.60000000000002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0.25</v>
      </c>
      <c r="E64" t="s">
        <v>14</v>
      </c>
      <c r="F64" s="11">
        <f>B64*D64</f>
        <v>868.25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>
        <v>0</v>
      </c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/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5125.114344574104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0.27</v>
      </c>
      <c r="E69" t="s">
        <v>14</v>
      </c>
      <c r="F69" s="11">
        <f>B69*D69</f>
        <v>937.71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0.97</v>
      </c>
      <c r="E72" t="s">
        <v>14</v>
      </c>
      <c r="F72" s="11">
        <f>B72*D72</f>
        <v>3368.81</v>
      </c>
      <c r="J72" s="20"/>
      <c r="K72" s="20"/>
      <c r="L72" s="30" t="s">
        <v>64</v>
      </c>
      <c r="M72" s="33">
        <f>SUM(M41:M71)</f>
        <v>165.60000000000002</v>
      </c>
    </row>
    <row r="73" spans="1:6" ht="12.75">
      <c r="A73" s="4" t="s">
        <v>29</v>
      </c>
      <c r="F73" s="31">
        <f>F69+F72</f>
        <v>4306.52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2.02</v>
      </c>
      <c r="E76" t="s">
        <v>14</v>
      </c>
      <c r="F76" s="11">
        <f>B76*D76</f>
        <v>7015.46</v>
      </c>
    </row>
    <row r="77" spans="1:6" ht="12.75">
      <c r="A77" s="4" t="s">
        <v>31</v>
      </c>
      <c r="F77" s="8">
        <f>SUM(F76)</f>
        <v>7015.46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30444.114344574104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1765.7586319852978</v>
      </c>
    </row>
    <row r="81" spans="1:9" ht="15">
      <c r="A81" s="12" t="s">
        <v>34</v>
      </c>
      <c r="B81" s="12"/>
      <c r="C81" s="12"/>
      <c r="D81" s="12"/>
      <c r="E81" s="12"/>
      <c r="F81" s="41">
        <f>F79+F80</f>
        <v>32209.8729765594</v>
      </c>
      <c r="I81" s="7"/>
    </row>
    <row r="82" spans="2:6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132</v>
      </c>
    </row>
    <row r="83" spans="1:6" ht="12.75">
      <c r="A83" s="13"/>
      <c r="B83" s="38">
        <v>42795</v>
      </c>
      <c r="C83" s="39">
        <v>42876</v>
      </c>
      <c r="D83" s="42">
        <f>F43</f>
        <v>53884</v>
      </c>
      <c r="E83" s="42">
        <f>F81</f>
        <v>32209.8729765594</v>
      </c>
      <c r="F83" s="43">
        <f>C83+D83-E83</f>
        <v>64550.1270234406</v>
      </c>
    </row>
    <row r="85" spans="1:7" ht="13.5" thickBot="1">
      <c r="A85" t="s">
        <v>111</v>
      </c>
      <c r="C85" s="52">
        <v>42767</v>
      </c>
      <c r="D85" s="8" t="s">
        <v>112</v>
      </c>
      <c r="E85" s="52">
        <v>42794</v>
      </c>
      <c r="F85" t="s">
        <v>113</v>
      </c>
      <c r="G85" t="s">
        <v>14</v>
      </c>
    </row>
    <row r="86" spans="1:6" ht="13.5" thickBot="1">
      <c r="A86" t="s">
        <v>114</v>
      </c>
      <c r="F86" s="53">
        <f>E83</f>
        <v>32209.8729765594</v>
      </c>
    </row>
    <row r="87" ht="12.75">
      <c r="A87" t="s">
        <v>115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5" ht="12.75">
      <c r="B95" t="s">
        <v>122</v>
      </c>
    </row>
    <row r="97" ht="12.75">
      <c r="A97" t="s">
        <v>123</v>
      </c>
    </row>
    <row r="100" ht="12.75">
      <c r="A100" t="s">
        <v>124</v>
      </c>
    </row>
    <row r="102" ht="12.75">
      <c r="A102" t="s">
        <v>125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2017-06-01T14:16:45Z</cp:lastPrinted>
  <dcterms:created xsi:type="dcterms:W3CDTF">2008-08-18T07:30:19Z</dcterms:created>
  <dcterms:modified xsi:type="dcterms:W3CDTF">2017-06-01T14:16:46Z</dcterms:modified>
  <cp:category/>
  <cp:version/>
  <cp:contentType/>
  <cp:contentStatus/>
</cp:coreProperties>
</file>