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<sst xmlns="http://schemas.openxmlformats.org/spreadsheetml/2006/main" count="169" uniqueCount="146">
  <si>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</si>
  <si>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</si>
  <si>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</si>
  <si>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</si>
  <si>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</si>
  <si>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</si>
  <si>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</si>
  <si>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</si>
  <si>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</si>
  <si>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</si>
  <si>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</si>
  <si>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</si>
  <si>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</si>
  <si>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</si>
  <si>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</si>
  <si>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</si>
  <si>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</si>
  <si>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</si>
  <si>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</si>
  <si>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</si>
  <si>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</si>
  <si>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</si>
  <si>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</si>
  <si>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</si>
  <si>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</si>
  <si>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</si>
  <si>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</si>
  <si>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</si>
  <si>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</si>
  <si>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</si>
  <si>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</si>
  <si>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</si>
  <si>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</si>
  <si>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</si>
  <si>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</si>
  <si>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</si>
  <si>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</si>
  <si>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</si>
  <si>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</si>
  <si>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</si>
  <si>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</si>
  <si>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</si>
  <si>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</si>
  <si>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</si>
  <si>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</si>
  <si>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</si>
  <si>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</si>
  <si>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</si>
  <si>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</si>
  <si>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</si>
  <si>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</si>
  <si>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</si>
  <si>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</si>
  <si>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</si>
  <si>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</si>
  <si>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</si>
  <si>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</si>
  <si>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</si>
  <si>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</si>
  <si>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</si>
  <si>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</si>
  <si>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</si>
  <si>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</si>
  <si>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</si>
  <si>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</si>
  <si>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</si>
  <si>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</si>
  <si>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</si>
  <si>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</si>
  <si>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</si>
  <si>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</si>
  <si>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</si>
  <si>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</si>
  <si>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</si>
  <si>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</si>
  <si>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</si>
  <si>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</si>
  <si>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</si>
  <si>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</si>
  <si>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</si>
  <si>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</si>
  <si>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</si>
  <si>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</si>
  <si>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</si>
  <si>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</si>
  <si>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</si>
  <si>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</si>
  <si>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</si>
  <si>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</si>
  <si>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</si>
  <si>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</si>
  <si>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</si>
  <si>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</si>
  <si>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</si>
  <si>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</si>
  <si>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</si>
  <si>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</si>
  <si>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</si>
  <si>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</si>
  <si>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</si>
  <si>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</si>
  <si>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</si>
  <si>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</si>
  <si>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</si>
  <si>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</si>
  <si>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</si>
  <si>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</si>
  <si>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</si>
  <si>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</si>
  <si>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</si>
  <si>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</si>
  <si>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</si>
  <si>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</si>
  <si>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</si>
  <si>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</si>
  <si>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</si>
  <si>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</si>
  <si>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</si>
  <si>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</si>
  <si>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</si>
  <si>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</si>
  <si>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</si>
  <si>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</si>
  <si>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</si>
  <si>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</si>
  <si>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</si>
  <si>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</si>
  <si>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</si>
  <si>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</si>
  <si>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</si>
  <si>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</si>
  <si>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</si>
  <si>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</si>
  <si>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</si>
  <si>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</si>
  <si>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</si>
  <si>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прочистка канализации п-д1</t>
  </si>
  <si>
    <t>смена вентиля д 15 (2шт) п-д3 т.п.</t>
  </si>
  <si>
    <t>вентиль д 25</t>
  </si>
  <si>
    <t>2шт</t>
  </si>
  <si>
    <t xml:space="preserve">смена ламп (15шт) </t>
  </si>
  <si>
    <t>лампа</t>
  </si>
  <si>
    <t>15шт</t>
  </si>
  <si>
    <t xml:space="preserve">смена патрона (7шт) </t>
  </si>
  <si>
    <t>патрон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</si>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</sst>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1.87</v>
      </c>
      <c r="M16" s="48">
        <f t="shared" si="0"/>
        <v>256.916682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8.35</v>
      </c>
      <c r="M20" s="33">
        <f>SUM(M6:M19)</f>
        <v>1147.19481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 aca="true" t="shared" si="1" ref="M24:M38">L24*114.3*1.202*1.15</f>
        <v>763.1249786999998</v>
      </c>
    </row>
    <row r="25" spans="1:13" ht="12.75">
      <c r="A25" t="s">
        <v>107</v>
      </c>
      <c r="J25" s="20">
        <v>2</v>
      </c>
      <c r="K25" s="20" t="s">
        <v>137</v>
      </c>
      <c r="L25" s="48">
        <f>2*0.81</f>
        <v>1.62</v>
      </c>
      <c r="M25" s="32">
        <f t="shared" si="1"/>
        <v>255.95496179999995</v>
      </c>
    </row>
    <row r="26" spans="1:13" ht="12.75">
      <c r="A26" t="s">
        <v>108</v>
      </c>
      <c r="J26" s="20">
        <v>3</v>
      </c>
      <c r="K26" s="20" t="s">
        <v>140</v>
      </c>
      <c r="L26" s="48">
        <f>0.15*7.1</f>
        <v>1.065</v>
      </c>
      <c r="M26" s="32">
        <f t="shared" si="1"/>
        <v>168.26668784999995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143</v>
      </c>
      <c r="L27" s="42">
        <f>0.07*24.1</f>
        <v>1.6870000000000003</v>
      </c>
      <c r="M27" s="32">
        <f t="shared" si="1"/>
        <v>266.54075343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54476.37+-0.02+-585.92</f>
        <v>53890.43000000001</v>
      </c>
      <c r="J39" s="20"/>
      <c r="K39" s="29" t="s">
        <v>57</v>
      </c>
      <c r="L39" s="28">
        <f>SUM(L24:L37)</f>
        <v>9.202000000000002</v>
      </c>
      <c r="M39" s="33">
        <f>SUM(M24:M38)</f>
        <v>1453.8873817799997</v>
      </c>
    </row>
    <row r="40" spans="1:11" ht="12.75">
      <c r="A40" t="s">
        <v>7</v>
      </c>
      <c r="F40" s="5">
        <f>53661.63</f>
        <v>53661.63</v>
      </c>
      <c r="K40" s="1" t="s">
        <v>61</v>
      </c>
    </row>
    <row r="41" spans="2:13" ht="12.75">
      <c r="B41" t="s">
        <v>8</v>
      </c>
      <c r="F41" s="9">
        <f>F40/F39</f>
        <v>0.9957543482210105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54961.63</v>
      </c>
      <c r="J43" s="20">
        <v>1</v>
      </c>
      <c r="K43" s="20" t="s">
        <v>138</v>
      </c>
      <c r="L43" s="25" t="s">
        <v>139</v>
      </c>
      <c r="M43" s="25">
        <f>2*228</f>
        <v>456</v>
      </c>
    </row>
    <row r="44" spans="10:13" ht="12.75">
      <c r="J44" s="20">
        <v>2</v>
      </c>
      <c r="K44" s="20" t="s">
        <v>141</v>
      </c>
      <c r="L44" s="25" t="s">
        <v>142</v>
      </c>
      <c r="M44" s="25">
        <f>15*13</f>
        <v>195</v>
      </c>
    </row>
    <row r="45" spans="2:13" ht="12.75">
      <c r="B45" s="1" t="s">
        <v>10</v>
      </c>
      <c r="C45" s="1"/>
      <c r="J45" s="20">
        <v>3</v>
      </c>
      <c r="K45" s="20" t="s">
        <v>144</v>
      </c>
      <c r="L45" s="25" t="s">
        <v>145</v>
      </c>
      <c r="M45" s="25">
        <f>7*18.3</f>
        <v>128.1</v>
      </c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25"/>
    </row>
    <row r="48" spans="1:13" ht="12.75">
      <c r="A48" t="s">
        <v>12</v>
      </c>
      <c r="F48" s="11">
        <v>5203.46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(2400+440)*1.202</f>
        <v>3413.68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8617.14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6670.08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6670.08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161506</v>
      </c>
      <c r="D57">
        <v>228935.4</v>
      </c>
      <c r="E57">
        <v>3474</v>
      </c>
      <c r="F57" s="34">
        <f>C57/D57*E57</f>
        <v>2450.786745955409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1147.19481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1453.8873817799997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f>600*1.202</f>
        <v>721.1999999999999</v>
      </c>
      <c r="J60" s="20"/>
      <c r="K60" s="20"/>
      <c r="L60" s="30" t="s">
        <v>64</v>
      </c>
      <c r="M60" s="33">
        <f>SUM(M43:M59)</f>
        <v>779.1</v>
      </c>
    </row>
    <row r="61" spans="1:6" ht="12.75">
      <c r="A61" t="s">
        <v>22</v>
      </c>
      <c r="F61" s="11">
        <f>M60</f>
        <v>779.1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0.23</v>
      </c>
      <c r="E64" t="s">
        <v>14</v>
      </c>
      <c r="F64" s="11">
        <f>B64*D64</f>
        <v>799.02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7351.188937735409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0.21</v>
      </c>
      <c r="E69" t="s">
        <v>14</v>
      </c>
      <c r="F69" s="11">
        <f>B69*D69</f>
        <v>729.54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1.01</v>
      </c>
      <c r="E72" t="s">
        <v>14</v>
      </c>
      <c r="F72" s="11">
        <f>B72*D72</f>
        <v>3508.7400000000002</v>
      </c>
    </row>
    <row r="73" spans="1:6" ht="12.75">
      <c r="A73" s="4" t="s">
        <v>29</v>
      </c>
      <c r="F73" s="31">
        <f>F69+F72</f>
        <v>4238.280000000001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2.4</v>
      </c>
      <c r="E76" t="s">
        <v>14</v>
      </c>
      <c r="F76" s="11">
        <f>B76*D76</f>
        <v>8337.6</v>
      </c>
    </row>
    <row r="77" spans="1:6" ht="12.75">
      <c r="A77" s="4" t="s">
        <v>31</v>
      </c>
      <c r="F77" s="8">
        <f>SUM(F76)</f>
        <v>8337.6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35214.28893773541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2042.4287583886535</v>
      </c>
    </row>
    <row r="81" spans="1:6" ht="12.75">
      <c r="A81" s="1"/>
      <c r="B81" s="35" t="s">
        <v>130</v>
      </c>
      <c r="C81" s="35"/>
      <c r="D81" s="1"/>
      <c r="E81" s="59"/>
      <c r="F81" s="60">
        <v>2418</v>
      </c>
    </row>
    <row r="82" spans="1:6" ht="12.75">
      <c r="A82" s="1"/>
      <c r="B82" s="35" t="s">
        <v>131</v>
      </c>
      <c r="C82" s="35"/>
      <c r="D82" s="1"/>
      <c r="E82" s="59"/>
      <c r="F82" s="60">
        <v>486.39</v>
      </c>
    </row>
    <row r="83" spans="1:6" ht="12.75">
      <c r="A83" s="1"/>
      <c r="B83" s="35" t="s">
        <v>132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43357.477696124064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42979</v>
      </c>
      <c r="C86" s="39">
        <v>-207374</v>
      </c>
      <c r="D86" s="44">
        <f>F43</f>
        <v>54961.63</v>
      </c>
      <c r="E86" s="44">
        <f>F84</f>
        <v>43357.477696124064</v>
      </c>
      <c r="F86" s="45">
        <f>C86+D86-E86</f>
        <v>-195769.84769612405</v>
      </c>
    </row>
    <row r="88" spans="1:6" ht="13.5" thickBot="1">
      <c r="A88" t="s">
        <v>112</v>
      </c>
      <c r="C88" s="56">
        <v>42979</v>
      </c>
      <c r="D88" s="8" t="s">
        <v>113</v>
      </c>
      <c r="E88" s="56">
        <v>43038</v>
      </c>
      <c r="F88" t="s">
        <v>114</v>
      </c>
    </row>
    <row r="89" spans="1:7" ht="13.5" thickBot="1">
      <c r="A89" t="s">
        <v>115</v>
      </c>
      <c r="F89" s="57">
        <f>E86</f>
        <v>43357.477696124064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2017-08-21T12:54:29Z</cp:lastPrinted>
  <dcterms:created xsi:type="dcterms:W3CDTF">2008-08-18T07:30:19Z</dcterms:created>
  <dcterms:modified xsi:type="dcterms:W3CDTF">2017-11-29T13:49:45Z</dcterms:modified>
  <cp:category/>
  <cp:version/>
  <cp:contentType/>
  <cp:contentStatus/>
</cp:coreProperties>
</file>