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<sst xmlns="http://schemas.openxmlformats.org/spreadsheetml/2006/main" count="167" uniqueCount="148">
  <si>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</si>
  <si>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</si>
  <si>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</si>
  <si>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</si>
  <si>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</si>
  <si>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</si>
  <si>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</si>
  <si>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</si>
  <si>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</si>
  <si>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</si>
  <si>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</si>
  <si>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</si>
  <si>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</si>
  <si>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</si>
  <si>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</si>
  <si>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</si>
  <si>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</si>
  <si>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</si>
  <si>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</si>
  <si>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</si>
  <si>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</si>
  <si>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</si>
  <si>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</si>
  <si>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</si>
  <si>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</si>
  <si>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</si>
  <si>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</si>
  <si>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</si>
  <si>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</si>
  <si>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</si>
  <si>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</si>
  <si>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</si>
  <si>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</si>
  <si>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</si>
  <si>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</si>
  <si>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</si>
  <si>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</si>
  <si>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</si>
  <si>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</si>
  <si>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</si>
  <si>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</si>
  <si>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</si>
  <si>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</si>
  <si>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</si>
  <si>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</si>
  <si>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</si>
  <si>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</si>
  <si>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</si>
  <si>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</si>
  <si>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</si>
  <si>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</si>
  <si>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</si>
  <si>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</si>
  <si>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</si>
  <si>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</si>
  <si>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</si>
  <si>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</si>
  <si>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</si>
  <si>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</si>
  <si>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</si>
  <si>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</si>
  <si>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</si>
  <si>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</si>
  <si>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</si>
  <si>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</si>
  <si>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</si>
  <si>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</si>
  <si>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</si>
  <si>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</si>
  <si>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</si>
  <si>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</si>
  <si>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</si>
  <si>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</si>
  <si>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</si>
  <si>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</si>
  <si>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</si>
  <si>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</si>
  <si>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</si>
  <si>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</si>
  <si>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</si>
  <si>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</si>
  <si>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</si>
  <si>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</si>
  <si>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</si>
  <si>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</si>
  <si>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</si>
  <si>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</si>
  <si>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</si>
  <si>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</si>
  <si>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</si>
  <si>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</si>
  <si>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</si>
  <si>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</si>
  <si>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</si>
  <si>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</si>
  <si>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</si>
  <si>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</si>
  <si>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</si>
  <si>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</si>
  <si>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</si>
  <si>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</si>
  <si>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</si>
  <si>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</si>
  <si>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</si>
  <si>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</si>
  <si>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</si>
  <si>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</si>
  <si>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</si>
  <si>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</si>
  <si>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</si>
  <si>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</si>
  <si>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</si>
  <si>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</si>
  <si>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</si>
  <si>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</si>
  <si>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</si>
  <si>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</si>
  <si>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</si>
  <si>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</si>
  <si>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</si>
  <si>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</si>
  <si>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</si>
  <si>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</si>
  <si>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</si>
  <si>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</si>
  <si>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</si>
  <si>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</si>
  <si>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</si>
  <si>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</si>
  <si>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</si>
  <si>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</si>
  <si>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</si>
  <si>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</si>
  <si>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</si>
  <si>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</si>
  <si>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</si>
  <si>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</si>
  <si>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</si>
  <si>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</si>
  <si>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</si>
  <si>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смена замка (1шт) клад.</t>
  </si>
  <si>
    <t>замок</t>
  </si>
  <si>
    <t>1шт</t>
  </si>
  <si>
    <t>2шт</t>
  </si>
  <si>
    <t>проушина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</si>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</sst>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9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137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6.51</v>
      </c>
      <c r="M20" s="33">
        <f>SUM(M6:M19)</f>
        <v>894.3997859999998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L24*114.3*1.202*1.15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L25*114.3*1.202*1.15</f>
        <v>0</v>
      </c>
    </row>
    <row r="26" spans="1:13" ht="12.75">
      <c r="A26" t="s">
        <v>112</v>
      </c>
      <c r="J26" s="20">
        <v>3</v>
      </c>
      <c r="K26" s="20" t="s">
        <v>140</v>
      </c>
      <c r="L26" s="44">
        <v>1.07</v>
      </c>
      <c r="M26" s="32">
        <f t="shared" si="1"/>
        <v>169.05667229999997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145</v>
      </c>
      <c r="L27" s="25">
        <f>0.03*7.1</f>
        <v>0.213</v>
      </c>
      <c r="M27" s="32">
        <f t="shared" si="1"/>
        <v>33.65333757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1.2830000000000001</v>
      </c>
      <c r="M36" s="33">
        <f>SUM(M24:M35)</f>
        <v>202.71000986999996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53017.01+-928.44</f>
        <v>52088.57</v>
      </c>
      <c r="J40" s="20">
        <v>1</v>
      </c>
      <c r="K40" s="20" t="s">
        <v>141</v>
      </c>
      <c r="L40" s="25" t="s">
        <v>142</v>
      </c>
      <c r="M40" s="25">
        <v>275</v>
      </c>
    </row>
    <row r="41" spans="1:13" ht="12.75">
      <c r="A41" t="s">
        <v>7</v>
      </c>
      <c r="F41" s="5">
        <f>50635.84</f>
        <v>50635.84</v>
      </c>
      <c r="J41" s="20">
        <v>2</v>
      </c>
      <c r="K41" s="20" t="s">
        <v>144</v>
      </c>
      <c r="L41" s="25" t="s">
        <v>143</v>
      </c>
      <c r="M41" s="25">
        <f>2*30.62</f>
        <v>61.24</v>
      </c>
    </row>
    <row r="42" spans="2:13" ht="12.75">
      <c r="B42" t="s">
        <v>8</v>
      </c>
      <c r="F42" s="9">
        <f>F41/F40</f>
        <v>0.9721103881331354</v>
      </c>
      <c r="J42" s="20">
        <v>3</v>
      </c>
      <c r="K42" s="20" t="s">
        <v>146</v>
      </c>
      <c r="L42" s="25" t="s">
        <v>147</v>
      </c>
      <c r="M42" s="25">
        <f>3*13</f>
        <v>39</v>
      </c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51535.84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(800+114.28)*1.202+(1600+440)*1.202</f>
        <v>3551.04456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8754.50456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375.24</v>
      </c>
    </row>
    <row r="56" spans="1:6" ht="12.75">
      <c r="A56" s="4" t="s">
        <v>17</v>
      </c>
      <c r="B56" s="4"/>
      <c r="C56" s="10"/>
      <c r="F56" s="31">
        <f>SUM(F54:F55)</f>
        <v>6730.176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161506</v>
      </c>
      <c r="D58">
        <v>228935.4</v>
      </c>
      <c r="E58">
        <v>3505.3</v>
      </c>
      <c r="F58" s="34">
        <f>C58/D58*E58</f>
        <v>2472.867812492083</v>
      </c>
    </row>
    <row r="59" spans="1:6" ht="12.75">
      <c r="A59" t="s">
        <v>20</v>
      </c>
      <c r="F59" s="34">
        <f>M20</f>
        <v>894.3997859999998</v>
      </c>
    </row>
    <row r="60" spans="1:6" ht="12.75">
      <c r="A60" t="s">
        <v>21</v>
      </c>
      <c r="F60" s="11">
        <f>M36</f>
        <v>202.71000986999996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375.24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0.23</v>
      </c>
      <c r="E65" t="s">
        <v>14</v>
      </c>
      <c r="F65" s="11">
        <f>B65*D65</f>
        <v>806.219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4751.436608362083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0.21</v>
      </c>
      <c r="E70" t="s">
        <v>14</v>
      </c>
      <c r="F70" s="11">
        <f>B70*D70</f>
        <v>736.113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1.01</v>
      </c>
      <c r="F73" s="11">
        <f>B73*D73</f>
        <v>3540.353</v>
      </c>
    </row>
    <row r="74" spans="1:6" ht="12.75">
      <c r="A74" s="4" t="s">
        <v>28</v>
      </c>
      <c r="F74" s="31">
        <f>F70+F73</f>
        <v>4276.466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2.4</v>
      </c>
      <c r="F77" s="11">
        <f>B77*D77</f>
        <v>8412.72</v>
      </c>
    </row>
    <row r="78" spans="1:6" ht="12.75">
      <c r="A78" s="4" t="s">
        <v>30</v>
      </c>
      <c r="F78" s="31">
        <f>SUM(F77)</f>
        <v>8412.72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32925.30316836209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1909.667583765001</v>
      </c>
      <c r="I81" s="7"/>
    </row>
    <row r="82" spans="1:9" ht="12.75">
      <c r="A82" s="1"/>
      <c r="B82" s="36" t="s">
        <v>134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135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136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41200.34075212709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42979</v>
      </c>
      <c r="C87" s="40">
        <v>223994</v>
      </c>
      <c r="D87" s="42">
        <f>F44</f>
        <v>51535.84</v>
      </c>
      <c r="E87" s="42">
        <f>F85</f>
        <v>41200.34075212709</v>
      </c>
      <c r="F87" s="43">
        <f>C87+D87-E87</f>
        <v>234329.49924787288</v>
      </c>
    </row>
    <row r="89" spans="1:6" ht="13.5" thickBot="1">
      <c r="A89" t="s">
        <v>116</v>
      </c>
      <c r="C89" s="52">
        <v>42979</v>
      </c>
      <c r="D89" s="8" t="s">
        <v>117</v>
      </c>
      <c r="E89" s="52">
        <v>43038</v>
      </c>
      <c r="F89" t="s">
        <v>118</v>
      </c>
    </row>
    <row r="90" spans="1:7" ht="13.5" thickBot="1">
      <c r="A90" t="s">
        <v>119</v>
      </c>
      <c r="F90" s="53">
        <f>E87</f>
        <v>41200.34075212709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2017-11-29T13:42:24Z</dcterms:modified>
  <cp:category/>
  <cp:version/>
  <cp:contentType/>
  <cp:contentStatus/>
</cp:coreProperties>
</file>