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<sst xmlns="http://schemas.openxmlformats.org/spreadsheetml/2006/main" count="165" uniqueCount="142">
  <si>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</si>
  <si>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</si>
  <si>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</si>
  <si>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</si>
  <si>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</si>
  <si>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</si>
  <si>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</si>
  <si>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</si>
  <si>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</si>
  <si>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</si>
  <si>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</si>
  <si>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</si>
  <si>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</si>
  <si>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</si>
  <si>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</si>
  <si>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</si>
  <si>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</si>
  <si>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</si>
  <si>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</si>
  <si>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</si>
  <si>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</si>
  <si>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</si>
  <si>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</si>
  <si>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</si>
  <si>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</si>
  <si>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</si>
  <si>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</si>
  <si>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</si>
  <si>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</si>
  <si>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</si>
  <si>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</si>
  <si>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</si>
  <si>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</si>
  <si>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</si>
  <si>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</si>
  <si>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</si>
  <si>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</si>
  <si>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</si>
  <si>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</si>
  <si>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</si>
  <si>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</si>
  <si>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</si>
  <si>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</si>
  <si>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</si>
  <si>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</si>
  <si>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</si>
  <si>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</si>
  <si>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</si>
  <si>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</si>
  <si>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</si>
  <si>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</si>
  <si>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</si>
  <si>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</si>
  <si>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</si>
  <si>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</si>
  <si>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</si>
  <si>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</si>
  <si>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</si>
  <si>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</si>
  <si>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</si>
  <si>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</si>
  <si>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</si>
  <si>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</si>
  <si>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</si>
  <si>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</si>
  <si>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</si>
  <si>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</si>
  <si>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</si>
  <si>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</si>
  <si>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</si>
  <si>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</si>
  <si>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</si>
  <si>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</si>
  <si>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</si>
  <si>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</si>
  <si>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</si>
  <si>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</si>
  <si>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</si>
  <si>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</si>
  <si>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</si>
  <si>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</si>
  <si>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</si>
  <si>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    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</si>
  <si>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</si>
  <si>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</si>
  <si>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</si>
  <si>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</si>
  <si>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</si>
  <si>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</si>
  <si>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</si>
  <si>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</si>
  <si>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</si>
  <si>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</si>
  <si>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</si>
  <si>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</si>
  <si>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</si>
  <si>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</si>
  <si>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</si>
  <si>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</si>
  <si>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</si>
  <si>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</si>
  <si>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</si>
  <si>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</si>
  <si>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</si>
  <si>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</si>
  <si>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</si>
  <si>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</si>
  <si>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</si>
  <si>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</si>
  <si>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</si>
  <si>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</si>
  <si>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</si>
  <si>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</si>
  <si>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</si>
  <si>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</si>
  <si>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</si>
  <si>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</si>
  <si>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</si>
  <si>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</si>
  <si>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</si>
  <si>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</si>
  <si>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</si>
  <si>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</si>
  <si>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</si>
  <si>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</si>
  <si>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</si>
  <si>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</si>
  <si>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</si>
  <si>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</si>
  <si>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</si>
  <si>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Медиа-Маркет.ростел.,комстар)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</si>
  <si>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</si>
  <si>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</si>
  <si>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</si>
  <si>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</si>
  <si>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</si>
  <si>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</si>
  <si>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</si>
  <si>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</t>
  </si>
  <si>
    <t xml:space="preserve">смена ламп (10шт) </t>
  </si>
  <si>
    <t>лампа</t>
  </si>
  <si>
    <t>10шт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</si>
</sst>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0" zoomScaleNormal="80" zoomScalePageLayoutView="0" workbookViewId="0" topLeftCell="A16">
      <selection activeCell="F42" sqref="F4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88</v>
      </c>
      <c r="D2" s="8">
        <v>10</v>
      </c>
      <c r="K2" s="5" t="s">
        <v>137</v>
      </c>
    </row>
    <row r="3" spans="1:13" ht="12.75">
      <c r="A3" t="s">
        <v>89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1:13" ht="12.75">
      <c r="A4" t="s">
        <v>90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136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91</v>
      </c>
      <c r="J6" s="20">
        <v>1</v>
      </c>
      <c r="K6" s="20" t="s">
        <v>79</v>
      </c>
      <c r="L6" s="25">
        <v>0</v>
      </c>
      <c r="M6" s="47">
        <f>L6*114.3*1.202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94</v>
      </c>
      <c r="J9" s="16"/>
      <c r="K9" s="16" t="s">
        <v>46</v>
      </c>
      <c r="L9" s="23">
        <v>2.14</v>
      </c>
      <c r="M9" s="47">
        <f t="shared" si="0"/>
        <v>294.011604</v>
      </c>
    </row>
    <row r="10" spans="5:13" ht="12.75">
      <c r="E10" t="s">
        <v>95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96</v>
      </c>
      <c r="J11" s="16"/>
      <c r="K11" s="18" t="s">
        <v>49</v>
      </c>
      <c r="L11" s="23">
        <v>4.29</v>
      </c>
      <c r="M11" s="47">
        <f t="shared" si="0"/>
        <v>589.3970939999999</v>
      </c>
    </row>
    <row r="12" spans="5:13" ht="12.75">
      <c r="E12" t="s">
        <v>97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2.14</v>
      </c>
      <c r="M13" s="47">
        <f t="shared" si="0"/>
        <v>294.011604</v>
      </c>
    </row>
    <row r="14" spans="1:13" ht="12.75">
      <c r="A14" t="s">
        <v>99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100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101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102</v>
      </c>
      <c r="J17" s="15" t="s">
        <v>54</v>
      </c>
      <c r="K17" s="26" t="s">
        <v>85</v>
      </c>
      <c r="L17" s="21">
        <v>9</v>
      </c>
      <c r="M17" s="47">
        <f t="shared" si="0"/>
        <v>1236.4974</v>
      </c>
    </row>
    <row r="18" spans="5:13" ht="12.75">
      <c r="E18" t="s">
        <v>103</v>
      </c>
      <c r="J18" s="15" t="s">
        <v>56</v>
      </c>
      <c r="K18" s="26" t="s">
        <v>55</v>
      </c>
      <c r="L18" s="21">
        <v>0.81</v>
      </c>
      <c r="M18" s="47">
        <f t="shared" si="0"/>
        <v>111.28476599999999</v>
      </c>
    </row>
    <row r="19" spans="1:13" ht="12.75">
      <c r="A19" t="s">
        <v>104</v>
      </c>
      <c r="J19" s="16" t="s">
        <v>84</v>
      </c>
      <c r="K19" s="18" t="s">
        <v>57</v>
      </c>
      <c r="L19" s="52">
        <v>0.5</v>
      </c>
      <c r="M19" s="47">
        <f t="shared" si="0"/>
        <v>68.6943</v>
      </c>
    </row>
    <row r="20" spans="1:13" ht="12.75">
      <c r="A20" t="s">
        <v>105</v>
      </c>
      <c r="J20" s="20"/>
      <c r="K20" s="27" t="s">
        <v>58</v>
      </c>
      <c r="L20" s="28">
        <f>SUM(L6:L19)</f>
        <v>18.88</v>
      </c>
      <c r="M20" s="33">
        <f>SUM(M6:M19)</f>
        <v>2593.8967679999996</v>
      </c>
    </row>
    <row r="21" spans="1:11" ht="12.75">
      <c r="A21" t="s">
        <v>131</v>
      </c>
      <c r="K21" s="1" t="s">
        <v>59</v>
      </c>
    </row>
    <row r="22" spans="1:13" ht="12.75">
      <c r="A22" t="s">
        <v>106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107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108</v>
      </c>
      <c r="J24" s="20">
        <v>1</v>
      </c>
      <c r="K24" s="20" t="s">
        <v>139</v>
      </c>
      <c r="L24" s="47">
        <f>0.1*7.1</f>
        <v>0.71</v>
      </c>
      <c r="M24" s="32">
        <f>L24*114.3*1.202*1.15</f>
        <v>112.17779189999997</v>
      </c>
    </row>
    <row r="25" spans="1:13" ht="12.75">
      <c r="A25" t="s">
        <v>109</v>
      </c>
      <c r="J25" s="20">
        <v>2</v>
      </c>
      <c r="K25" s="20"/>
      <c r="L25" s="47"/>
      <c r="M25" s="32">
        <f>L25*114.3*1.202*1.15</f>
        <v>0</v>
      </c>
    </row>
    <row r="26" spans="1:13" ht="12.75">
      <c r="A26" t="s">
        <v>110</v>
      </c>
      <c r="J26" s="20">
        <v>3</v>
      </c>
      <c r="K26" s="20"/>
      <c r="L26" s="47"/>
      <c r="M26" s="32">
        <f>L26*114.3*1.202*1.15</f>
        <v>0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2">
        <f>L27*114.3*1.202*1.15</f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7"/>
      <c r="M28" s="32">
        <f aca="true" t="shared" si="1" ref="M28:M35">L28*114.3*1.202*1.15</f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0.71</v>
      </c>
      <c r="M36" s="33">
        <f>SUM(M24:M35)</f>
        <v>112.17779189999997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63965.87-591.56</f>
        <v>63374.310000000005</v>
      </c>
      <c r="J40" s="20">
        <v>1</v>
      </c>
      <c r="K40" s="20" t="s">
        <v>140</v>
      </c>
      <c r="L40" s="25" t="s">
        <v>141</v>
      </c>
      <c r="M40" s="25">
        <f>12*14.46</f>
        <v>173.52</v>
      </c>
    </row>
    <row r="41" spans="1:13" ht="12.75">
      <c r="A41" t="s">
        <v>7</v>
      </c>
      <c r="F41" s="5">
        <f>61661.53</f>
        <v>61661.53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0.9729735913495546</v>
      </c>
      <c r="J42" s="20">
        <v>3</v>
      </c>
      <c r="K42" s="20"/>
      <c r="L42" s="25"/>
      <c r="M42" s="25"/>
    </row>
    <row r="43" spans="1:13" ht="12.75">
      <c r="A43" s="7" t="s">
        <v>130</v>
      </c>
      <c r="B43" s="7"/>
      <c r="C43" s="7"/>
      <c r="D43" s="7"/>
      <c r="E43" s="7"/>
      <c r="F43" s="11">
        <f>250+100+400+250</f>
        <v>1000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62661.53</v>
      </c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(2000+897)*1.202</f>
        <v>3482.194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v>3348.77</v>
      </c>
      <c r="J49" s="20">
        <v>10</v>
      </c>
      <c r="K49" s="20"/>
      <c r="L49" s="25"/>
      <c r="M49" s="25"/>
    </row>
    <row r="50" spans="1:13" ht="12.75">
      <c r="A50" s="6" t="s">
        <v>86</v>
      </c>
      <c r="E50" s="5">
        <v>0</v>
      </c>
      <c r="F50" s="11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6830.964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1.92</v>
      </c>
      <c r="E53" t="s">
        <v>14</v>
      </c>
      <c r="F53" s="11">
        <f>E33*D53</f>
        <v>6063.552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6063.552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53" t="s">
        <v>82</v>
      </c>
      <c r="B58" s="57"/>
      <c r="C58" s="53"/>
      <c r="D58" s="58"/>
      <c r="E58" s="53"/>
      <c r="F58" s="58">
        <v>0</v>
      </c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173.52</v>
      </c>
    </row>
    <row r="61" spans="1:13" ht="12.75">
      <c r="A61" t="s">
        <v>19</v>
      </c>
      <c r="C61" s="53">
        <v>166992</v>
      </c>
      <c r="D61">
        <v>228935.4</v>
      </c>
      <c r="E61">
        <v>3158.1</v>
      </c>
      <c r="F61" s="34">
        <f>C61/D61*E61</f>
        <v>2303.608071097786</v>
      </c>
      <c r="J61" s="44"/>
      <c r="K61" s="44"/>
      <c r="L61" s="45"/>
      <c r="M61" s="46"/>
    </row>
    <row r="62" spans="1:6" ht="12.75">
      <c r="A62" t="s">
        <v>20</v>
      </c>
      <c r="F62" s="34">
        <f>M20</f>
        <v>2593.8967679999996</v>
      </c>
    </row>
    <row r="63" spans="1:6" ht="12.75">
      <c r="A63" t="s">
        <v>21</v>
      </c>
      <c r="F63" s="11">
        <f>M36</f>
        <v>112.17779189999997</v>
      </c>
    </row>
    <row r="64" spans="1:6" ht="12.75">
      <c r="A64" t="s">
        <v>76</v>
      </c>
      <c r="F64" s="5">
        <v>0</v>
      </c>
    </row>
    <row r="65" spans="1:6" ht="12.75">
      <c r="A65" t="s">
        <v>22</v>
      </c>
      <c r="F65" s="11">
        <f>M60</f>
        <v>173.52</v>
      </c>
    </row>
    <row r="66" spans="1:6" ht="12.75">
      <c r="A66" t="s">
        <v>23</v>
      </c>
      <c r="F66" s="5"/>
    </row>
    <row r="67" spans="1:6" ht="12.75">
      <c r="A67" t="s">
        <v>24</v>
      </c>
      <c r="F67" s="5"/>
    </row>
    <row r="68" spans="2:6" ht="12.75">
      <c r="B68">
        <v>3158.1</v>
      </c>
      <c r="C68" t="s">
        <v>13</v>
      </c>
      <c r="D68" s="11">
        <v>0.22</v>
      </c>
      <c r="E68" t="s">
        <v>14</v>
      </c>
      <c r="F68" s="11">
        <f>B68*D68</f>
        <v>694.782</v>
      </c>
    </row>
    <row r="69" spans="1:6" ht="12.75">
      <c r="A69" t="s">
        <v>87</v>
      </c>
      <c r="D69" s="11">
        <v>0</v>
      </c>
      <c r="F69" s="11">
        <f>D69*E33</f>
        <v>0</v>
      </c>
    </row>
    <row r="70" spans="1:6" ht="12.75">
      <c r="A70" s="4" t="s">
        <v>25</v>
      </c>
      <c r="B70" s="10"/>
      <c r="C70" s="10"/>
      <c r="F70" s="31">
        <f>SUM(F61:F69)</f>
        <v>5877.984630997786</v>
      </c>
    </row>
    <row r="71" ht="12.75">
      <c r="A71" s="4" t="s">
        <v>26</v>
      </c>
    </row>
    <row r="72" spans="1:6" ht="12.75">
      <c r="A72" t="s">
        <v>27</v>
      </c>
      <c r="B72">
        <v>3158.1</v>
      </c>
      <c r="C72" t="s">
        <v>66</v>
      </c>
      <c r="D72" s="5">
        <v>0.21</v>
      </c>
      <c r="E72" t="s">
        <v>14</v>
      </c>
      <c r="F72" s="11">
        <f>B72*D72</f>
        <v>663.2009999999999</v>
      </c>
    </row>
    <row r="73" ht="12.75">
      <c r="A73" t="s">
        <v>28</v>
      </c>
    </row>
    <row r="74" ht="12.75">
      <c r="A74" s="7" t="s">
        <v>75</v>
      </c>
    </row>
    <row r="75" spans="2:6" ht="12.75">
      <c r="B75">
        <v>3158.1</v>
      </c>
      <c r="C75" t="s">
        <v>13</v>
      </c>
      <c r="D75" s="11">
        <v>1.15</v>
      </c>
      <c r="E75" t="s">
        <v>14</v>
      </c>
      <c r="F75" s="11">
        <f>B75*D75</f>
        <v>3631.8149999999996</v>
      </c>
    </row>
    <row r="76" spans="1:6" ht="12.75">
      <c r="A76" s="4" t="s">
        <v>29</v>
      </c>
      <c r="F76" s="31">
        <f>F72+F75</f>
        <v>4295.016</v>
      </c>
    </row>
    <row r="77" ht="12.75">
      <c r="A77" s="4" t="s">
        <v>30</v>
      </c>
    </row>
    <row r="78" spans="1:6" ht="12.75">
      <c r="A78" s="7" t="s">
        <v>31</v>
      </c>
      <c r="B78" s="7"/>
      <c r="C78" s="7"/>
      <c r="D78" s="7"/>
      <c r="E78" s="7"/>
      <c r="F78" s="7"/>
    </row>
    <row r="79" spans="2:6" ht="12.75">
      <c r="B79">
        <v>3158.1</v>
      </c>
      <c r="C79" t="s">
        <v>13</v>
      </c>
      <c r="D79" s="11">
        <v>2.27</v>
      </c>
      <c r="E79" t="s">
        <v>14</v>
      </c>
      <c r="F79" s="11">
        <f>B79*D79</f>
        <v>7168.887</v>
      </c>
    </row>
    <row r="80" spans="1:6" ht="12.75">
      <c r="A80" s="4" t="s">
        <v>32</v>
      </c>
      <c r="F80" s="31">
        <f>SUM(F79)</f>
        <v>7168.887</v>
      </c>
    </row>
    <row r="81" spans="1:9" ht="12.75">
      <c r="A81" s="48" t="s">
        <v>80</v>
      </c>
      <c r="B81" s="49"/>
      <c r="C81" s="49"/>
      <c r="D81" s="50">
        <v>0</v>
      </c>
      <c r="E81" s="49"/>
      <c r="F81" s="51">
        <f>D81*E33</f>
        <v>0</v>
      </c>
      <c r="I81" s="7"/>
    </row>
    <row r="82" spans="1:6" ht="12.75">
      <c r="A82" s="1" t="s">
        <v>33</v>
      </c>
      <c r="B82" s="1"/>
      <c r="F82" s="31">
        <f>F51+F55+F59+F70+F76+F80+F81</f>
        <v>36541.40363099778</v>
      </c>
    </row>
    <row r="83" spans="1:6" ht="12.75">
      <c r="A83" s="1" t="s">
        <v>78</v>
      </c>
      <c r="B83" s="35"/>
      <c r="C83" s="35">
        <v>0.058</v>
      </c>
      <c r="D83" s="1"/>
      <c r="E83" s="1"/>
      <c r="F83" s="31">
        <f>F82*5.8%</f>
        <v>2119.4014105978713</v>
      </c>
    </row>
    <row r="84" spans="1:6" ht="12.75">
      <c r="A84" s="1"/>
      <c r="B84" s="35" t="s">
        <v>133</v>
      </c>
      <c r="C84" s="35"/>
      <c r="D84" s="1"/>
      <c r="E84" s="60"/>
      <c r="F84" s="61">
        <v>7632.82</v>
      </c>
    </row>
    <row r="85" spans="1:6" ht="12.75">
      <c r="A85" s="1"/>
      <c r="B85" s="35" t="s">
        <v>134</v>
      </c>
      <c r="C85" s="35"/>
      <c r="D85" s="1"/>
      <c r="E85" s="60"/>
      <c r="F85" s="61">
        <v>601.5</v>
      </c>
    </row>
    <row r="86" spans="1:6" ht="12.75">
      <c r="A86" s="1"/>
      <c r="B86" s="35" t="s">
        <v>135</v>
      </c>
      <c r="C86" s="35"/>
      <c r="D86" s="1"/>
      <c r="E86" s="60"/>
      <c r="F86" s="61">
        <v>3798.6</v>
      </c>
    </row>
    <row r="87" spans="1:6" ht="15">
      <c r="A87" s="12" t="s">
        <v>35</v>
      </c>
      <c r="B87" s="12"/>
      <c r="C87" s="12"/>
      <c r="D87" s="12"/>
      <c r="E87" s="12"/>
      <c r="F87" s="41">
        <f>F82+F83+F84+F85+F86</f>
        <v>50693.72504159565</v>
      </c>
    </row>
    <row r="88" spans="2:6" ht="12.75">
      <c r="B88" s="36" t="s">
        <v>71</v>
      </c>
      <c r="C88" s="37" t="s">
        <v>72</v>
      </c>
      <c r="D88" s="22" t="s">
        <v>73</v>
      </c>
      <c r="E88" s="22" t="s">
        <v>74</v>
      </c>
      <c r="F88" s="40" t="s">
        <v>138</v>
      </c>
    </row>
    <row r="89" spans="1:6" ht="12.75">
      <c r="A89" s="13"/>
      <c r="B89" s="38">
        <v>43374</v>
      </c>
      <c r="C89" s="39">
        <v>-277059</v>
      </c>
      <c r="D89" s="42">
        <f>F44</f>
        <v>62661.53</v>
      </c>
      <c r="E89" s="42">
        <f>F87</f>
        <v>50693.72504159565</v>
      </c>
      <c r="F89" s="43">
        <f>C89+D89-E89</f>
        <v>-265091.19504159567</v>
      </c>
    </row>
    <row r="91" spans="1:6" ht="13.5" thickBot="1">
      <c r="A91" t="s">
        <v>115</v>
      </c>
      <c r="C91" s="55">
        <v>43009</v>
      </c>
      <c r="D91" s="8" t="s">
        <v>116</v>
      </c>
      <c r="E91" s="55">
        <v>43069</v>
      </c>
      <c r="F91" t="s">
        <v>117</v>
      </c>
    </row>
    <row r="92" spans="1:8" ht="13.5" thickBot="1">
      <c r="A92" t="s">
        <v>118</v>
      </c>
      <c r="F92" s="56">
        <f>E89</f>
        <v>50693.72504159565</v>
      </c>
      <c r="G92" s="7" t="s">
        <v>14</v>
      </c>
      <c r="H92" s="7"/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1" ht="12.75">
      <c r="B101" t="s">
        <v>126</v>
      </c>
    </row>
    <row r="103" ht="12.75">
      <c r="A103" t="s">
        <v>127</v>
      </c>
    </row>
    <row r="106" ht="12.75">
      <c r="A106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2017-08-21T12:50:07Z</cp:lastPrinted>
  <dcterms:created xsi:type="dcterms:W3CDTF">2008-08-18T07:30:19Z</dcterms:created>
  <dcterms:modified xsi:type="dcterms:W3CDTF">2018-01-24T07:35:01Z</dcterms:modified>
  <cp:category/>
  <cp:version/>
  <cp:contentType/>
  <cp:contentStatus/>
</cp:coreProperties>
</file>