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<sst xmlns="http://schemas.openxmlformats.org/spreadsheetml/2006/main" count="169" uniqueCount="146">
  <si>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</si>
  <si>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</si>
  <si>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</si>
  <si>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</si>
  <si>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</si>
  <si>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</si>
  <si>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</si>
  <si>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</si>
  <si>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</si>
  <si>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</si>
  <si>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</si>
  <si>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</si>
  <si>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</si>
  <si>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</si>
  <si>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</si>
  <si>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</si>
  <si>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</si>
  <si>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</si>
  <si>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</si>
  <si>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</si>
  <si>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</si>
  <si>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</si>
  <si>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</si>
  <si>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</si>
  <si>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</si>
  <si>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</si>
  <si>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</si>
  <si>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</si>
  <si>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</si>
  <si>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</si>
  <si>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</si>
  <si>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</si>
  <si>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</si>
  <si>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</si>
  <si>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</si>
  <si>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</si>
  <si>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</si>
  <si>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</si>
  <si>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</si>
  <si>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</si>
  <si>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</si>
  <si>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</si>
  <si>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</si>
  <si>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</si>
  <si>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</si>
  <si>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</si>
  <si>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</si>
  <si>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</si>
  <si>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</si>
  <si>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</si>
  <si>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</si>
  <si>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</si>
  <si>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</si>
  <si>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</si>
  <si>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</si>
  <si>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</si>
  <si>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</si>
  <si>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</si>
  <si>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</si>
  <si>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</si>
  <si>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</si>
  <si>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</si>
  <si>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</si>
  <si>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</si>
  <si>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</si>
  <si>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</si>
  <si>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</si>
  <si>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</si>
  <si>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</si>
  <si>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</si>
  <si>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</si>
  <si>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</si>
  <si>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</si>
  <si>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</si>
  <si>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</si>
  <si>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</si>
  <si>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</si>
  <si>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</si>
  <si>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</si>
  <si>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</si>
  <si>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</si>
  <si>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</si>
  <si>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</si>
  <si>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</si>
  <si>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</si>
  <si>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</si>
  <si>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</si>
  <si>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</si>
  <si>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</si>
  <si>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</si>
  <si>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</si>
  <si>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</si>
  <si>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</si>
  <si>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</si>
  <si>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</si>
  <si>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</si>
  <si>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</si>
  <si>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</si>
  <si>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</si>
  <si>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</si>
  <si>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</si>
  <si>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</si>
  <si>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</si>
  <si>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</si>
  <si>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</si>
  <si>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</si>
  <si>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</si>
  <si>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</si>
  <si>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</si>
  <si>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</si>
  <si>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</si>
  <si>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</si>
  <si>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</si>
  <si>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</si>
  <si>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</si>
  <si>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</si>
  <si>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</si>
  <si>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</si>
  <si>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</si>
  <si>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</si>
  <si>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</si>
  <si>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</si>
  <si>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</si>
  <si>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</si>
  <si>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</si>
  <si>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</si>
  <si>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</si>
  <si>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</si>
  <si>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</si>
  <si>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</si>
  <si>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</si>
  <si>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</si>
  <si>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</si>
  <si>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</si>
  <si>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</si>
  <si>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</si>
  <si>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</si>
  <si>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</si>
  <si>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</si>
  <si>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</si>
  <si>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 xml:space="preserve">смена замка (1шт) </t>
  </si>
  <si>
    <t>замок</t>
  </si>
  <si>
    <t>1шт</t>
  </si>
  <si>
    <t>замена воздуховода (3шт) чердак</t>
  </si>
  <si>
    <t>воздуховод</t>
  </si>
  <si>
    <t>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</si>
</sst>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4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F41" sqref="F41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10</v>
      </c>
      <c r="K1" t="s">
        <v>68</v>
      </c>
    </row>
    <row r="2" spans="1:11" ht="12.75">
      <c r="A2" t="s">
        <v>90</v>
      </c>
      <c r="K2" s="5" t="s">
        <v>138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137</v>
      </c>
      <c r="G4" s="8" t="s">
        <v>133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1.72</v>
      </c>
      <c r="M6" s="46">
        <f>L6*114.3*1.202</f>
        <v>236.308392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L7*114.3*1.202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339.349842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678.699684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340.723728</v>
      </c>
    </row>
    <row r="14" spans="1:13" ht="12.75">
      <c r="A14" t="s">
        <v>101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0</v>
      </c>
      <c r="M16" s="46">
        <f t="shared" si="0"/>
        <v>0</v>
      </c>
    </row>
    <row r="17" spans="5:13" ht="12.75">
      <c r="E17" t="s">
        <v>104</v>
      </c>
      <c r="J17" s="15" t="s">
        <v>47</v>
      </c>
      <c r="K17" s="26" t="s">
        <v>86</v>
      </c>
      <c r="L17" s="21">
        <v>0</v>
      </c>
      <c r="M17" s="46">
        <f t="shared" si="0"/>
        <v>0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222.56953199999998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68.6943</v>
      </c>
    </row>
    <row r="20" spans="1:13" ht="12.75">
      <c r="A20" t="s">
        <v>132</v>
      </c>
      <c r="J20" s="20"/>
      <c r="K20" s="27" t="s">
        <v>51</v>
      </c>
      <c r="L20" s="28">
        <f>SUM(L6:L19)</f>
        <v>13.73</v>
      </c>
      <c r="M20" s="33">
        <f>SUM(M6:M19)</f>
        <v>1886.3454780000002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140</v>
      </c>
      <c r="L24" s="25">
        <v>1.07</v>
      </c>
      <c r="M24" s="32">
        <f>L24*114.3*1.202*1.15</f>
        <v>169.05667229999997</v>
      </c>
    </row>
    <row r="25" spans="1:13" ht="12.75">
      <c r="A25" t="s">
        <v>111</v>
      </c>
      <c r="J25" s="20">
        <v>2</v>
      </c>
      <c r="K25" s="20" t="s">
        <v>143</v>
      </c>
      <c r="L25" s="46">
        <f>0.03*108</f>
        <v>3.2399999999999998</v>
      </c>
      <c r="M25" s="32">
        <f aca="true" t="shared" si="1" ref="M25:M42">L25*114.3*1.202*1.15</f>
        <v>511.90992359999984</v>
      </c>
    </row>
    <row r="26" spans="1:13" ht="12.75">
      <c r="A26" t="s">
        <v>112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81545.46-635.3</f>
        <v>80910.16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73884.28</f>
        <v>73884.28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0.9131644282992395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74984.28</v>
      </c>
      <c r="J43" s="20"/>
      <c r="K43" s="29" t="s">
        <v>51</v>
      </c>
      <c r="L43" s="28">
        <f>SUM(L24:L42)</f>
        <v>4.31</v>
      </c>
      <c r="M43" s="33">
        <f>SUM(M24:M42)</f>
        <v>680.9665958999998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141</v>
      </c>
      <c r="L47" s="25" t="s">
        <v>142</v>
      </c>
      <c r="M47" s="25">
        <v>283.71</v>
      </c>
    </row>
    <row r="48" spans="1:13" ht="12.75">
      <c r="A48" t="s">
        <v>12</v>
      </c>
      <c r="F48" s="11">
        <v>2590.31</v>
      </c>
      <c r="J48" s="20">
        <v>2</v>
      </c>
      <c r="K48" s="20" t="s">
        <v>144</v>
      </c>
      <c r="L48" s="25" t="s">
        <v>145</v>
      </c>
      <c r="M48" s="25">
        <f>3*318</f>
        <v>954</v>
      </c>
    </row>
    <row r="49" spans="1:13" ht="12.75">
      <c r="A49" s="6" t="s">
        <v>15</v>
      </c>
      <c r="F49" s="11">
        <f>(2800+600+800)*1.202</f>
        <v>5048.4</v>
      </c>
      <c r="J49" s="20">
        <v>3</v>
      </c>
      <c r="K49" s="20"/>
      <c r="L49" s="25"/>
      <c r="M49" s="25"/>
    </row>
    <row r="50" spans="1:13" ht="12.75">
      <c r="A50" s="6" t="s">
        <v>87</v>
      </c>
      <c r="E50" s="5">
        <v>0</v>
      </c>
      <c r="F50" s="11">
        <f>E50*E32</f>
        <v>0</v>
      </c>
      <c r="J50" s="20">
        <v>4</v>
      </c>
      <c r="K50" s="20"/>
      <c r="L50" s="25"/>
      <c r="M50" s="25"/>
    </row>
    <row r="51" spans="1:13" ht="12.75">
      <c r="A51" s="4" t="s">
        <v>27</v>
      </c>
      <c r="F51" s="31">
        <f>F48+F49+F50</f>
        <v>7638.709999999999</v>
      </c>
      <c r="J51" s="20">
        <v>5</v>
      </c>
      <c r="K51" s="20"/>
      <c r="L51" s="25"/>
      <c r="M51" s="25"/>
    </row>
    <row r="52" spans="1:13" ht="12.75">
      <c r="A52" s="4" t="s">
        <v>16</v>
      </c>
      <c r="J52" s="20">
        <v>6</v>
      </c>
      <c r="K52" s="20"/>
      <c r="L52" s="25"/>
      <c r="M52" s="25"/>
    </row>
    <row r="53" spans="1:13" ht="12.75">
      <c r="A53" t="s">
        <v>77</v>
      </c>
      <c r="D53" s="5">
        <v>1.92</v>
      </c>
      <c r="E53" t="s">
        <v>14</v>
      </c>
      <c r="F53" s="11">
        <f>E32*D53</f>
        <v>8266.176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8266.176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83</v>
      </c>
      <c r="B58" s="59"/>
      <c r="C58" s="59"/>
      <c r="D58" s="60"/>
      <c r="E58" s="61"/>
      <c r="F58" s="62">
        <v>8542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21152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166992</v>
      </c>
      <c r="D61">
        <v>228935.4</v>
      </c>
      <c r="E61">
        <v>4305.3</v>
      </c>
      <c r="F61" s="34">
        <f>C61/D61*E61</f>
        <v>3140.408419143567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1886.3454780000002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680.9665958999998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1237.71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0.22</v>
      </c>
      <c r="E68" t="s">
        <v>14</v>
      </c>
      <c r="F68" s="11">
        <f>B68*D68</f>
        <v>947.166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</v>
      </c>
      <c r="F70" s="11">
        <f>D70*E32</f>
        <v>0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7892.596493043567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0.21</v>
      </c>
      <c r="E73" t="s">
        <v>14</v>
      </c>
      <c r="F73" s="11">
        <f>B73*D73</f>
        <v>904.113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1237.71</v>
      </c>
    </row>
    <row r="76" spans="2:6" ht="12.75">
      <c r="B76">
        <v>4305.3</v>
      </c>
      <c r="C76" t="s">
        <v>13</v>
      </c>
      <c r="D76" s="11">
        <v>1.15</v>
      </c>
      <c r="E76" t="s">
        <v>14</v>
      </c>
      <c r="F76" s="11">
        <f>B76*D76</f>
        <v>4951.095</v>
      </c>
    </row>
    <row r="77" spans="1:6" ht="12.75">
      <c r="A77" s="4" t="s">
        <v>63</v>
      </c>
      <c r="F77" s="31">
        <f>F73+F76</f>
        <v>5855.2080000000005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2.27</v>
      </c>
      <c r="E80" t="s">
        <v>14</v>
      </c>
      <c r="F80" s="11">
        <f>B80*D80</f>
        <v>9773.031</v>
      </c>
    </row>
    <row r="81" spans="1:9" ht="12.75">
      <c r="A81" s="4" t="s">
        <v>66</v>
      </c>
      <c r="B81" s="1"/>
      <c r="F81" s="31">
        <f>SUM(F80)</f>
        <v>9773.031</v>
      </c>
      <c r="I81" s="7"/>
    </row>
    <row r="82" spans="1:6" ht="12.75">
      <c r="A82" s="47" t="s">
        <v>80</v>
      </c>
      <c r="B82" s="44"/>
      <c r="C82" s="44"/>
      <c r="D82" s="45">
        <v>0</v>
      </c>
      <c r="E82" s="44"/>
      <c r="F82" s="48">
        <f>D82*E32</f>
        <v>0</v>
      </c>
    </row>
    <row r="83" spans="1:6" ht="12.75">
      <c r="A83" s="1" t="s">
        <v>26</v>
      </c>
      <c r="B83" s="1"/>
      <c r="F83" s="31">
        <f>F51+F55+F59+F71+F77+F81+F82</f>
        <v>60577.721493043566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3513.5078465965266</v>
      </c>
    </row>
    <row r="85" spans="1:6" ht="12.75">
      <c r="A85" s="1"/>
      <c r="B85" s="36" t="s">
        <v>134</v>
      </c>
      <c r="C85" s="36"/>
      <c r="D85" s="1"/>
      <c r="E85" s="56"/>
      <c r="F85" s="57">
        <v>0</v>
      </c>
    </row>
    <row r="86" spans="1:6" ht="12.75">
      <c r="A86" s="1"/>
      <c r="B86" s="36" t="s">
        <v>135</v>
      </c>
      <c r="C86" s="36"/>
      <c r="D86" s="1"/>
      <c r="E86" s="56"/>
      <c r="F86" s="57">
        <v>560.02</v>
      </c>
    </row>
    <row r="87" spans="1:6" ht="12.75">
      <c r="A87" s="1"/>
      <c r="B87" s="36" t="s">
        <v>136</v>
      </c>
      <c r="C87" s="36"/>
      <c r="D87" s="1"/>
      <c r="E87" s="56"/>
      <c r="F87" s="57">
        <v>3575.27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68226.51933964009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139</v>
      </c>
    </row>
    <row r="90" spans="1:6" ht="12.75">
      <c r="A90" s="13"/>
      <c r="B90" s="39">
        <v>43374</v>
      </c>
      <c r="C90" s="40">
        <v>-227226</v>
      </c>
      <c r="D90" s="42">
        <f>F43</f>
        <v>74984.28</v>
      </c>
      <c r="E90" s="42">
        <f>F88</f>
        <v>68226.51933964009</v>
      </c>
      <c r="F90" s="43">
        <f>C90+D90-E90</f>
        <v>-220468.23933964007</v>
      </c>
    </row>
    <row r="92" spans="1:6" ht="13.5" thickBot="1">
      <c r="A92" t="s">
        <v>116</v>
      </c>
      <c r="C92" s="52">
        <v>43009</v>
      </c>
      <c r="D92" s="8" t="s">
        <v>117</v>
      </c>
      <c r="E92" s="52">
        <v>43069</v>
      </c>
      <c r="F92" t="s">
        <v>118</v>
      </c>
    </row>
    <row r="93" spans="1:7" ht="13.5" thickBot="1">
      <c r="A93" t="s">
        <v>119</v>
      </c>
      <c r="F93" s="53">
        <f>E90</f>
        <v>68226.51933964009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5" spans="7:8" ht="12.75">
      <c r="G105" s="7"/>
      <c r="H105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2017-08-21T12:55:06Z</cp:lastPrinted>
  <dcterms:created xsi:type="dcterms:W3CDTF">2008-08-18T07:30:19Z</dcterms:created>
  <dcterms:modified xsi:type="dcterms:W3CDTF">2018-01-24T07:32:08Z</dcterms:modified>
  <cp:category/>
  <cp:version/>
  <cp:contentType/>
  <cp:contentStatus/>
</cp:coreProperties>
</file>