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<sst xmlns="http://schemas.openxmlformats.org/spreadsheetml/2006/main" count="183" uniqueCount="156">
  <si>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</si>
  <si>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</si>
  <si>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</si>
  <si>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</si>
  <si>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</si>
  <si>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</si>
  <si>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</si>
  <si>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</si>
  <si>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</si>
  <si>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</si>
  <si>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</si>
  <si>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</si>
  <si>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</si>
  <si>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</si>
  <si>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</si>
  <si>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</si>
  <si>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</si>
  <si>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</si>
  <si>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</si>
  <si>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</si>
  <si>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</si>
  <si>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</si>
  <si>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</si>
  <si>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</si>
  <si>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</si>
  <si>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</si>
  <si>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</si>
  <si>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</si>
  <si>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</si>
  <si>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</si>
  <si>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</si>
  <si>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</si>
  <si>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</si>
  <si>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</si>
  <si>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</si>
  <si>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</si>
  <si>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</si>
  <si>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</si>
  <si>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</si>
  <si>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</si>
  <si>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</si>
  <si>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</si>
  <si>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</si>
  <si>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</si>
  <si>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</si>
  <si>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</si>
  <si>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</si>
  <si>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</si>
  <si>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</si>
  <si>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</si>
  <si>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</si>
  <si>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</si>
  <si>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</si>
  <si>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</si>
  <si>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</si>
  <si>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</si>
  <si>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</si>
  <si>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</si>
  <si>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</si>
  <si>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</si>
  <si>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</si>
  <si>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</si>
  <si>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</si>
  <si>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</si>
  <si>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</si>
  <si>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</si>
  <si>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</si>
  <si>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</si>
  <si>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</si>
  <si>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</si>
  <si>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</si>
  <si>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</si>
  <si>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</si>
  <si>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</si>
  <si>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</si>
  <si>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</si>
  <si>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</si>
  <si>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</si>
  <si>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</si>
  <si>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</si>
  <si>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</si>
  <si>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</si>
  <si>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</si>
  <si>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</si>
  <si>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</si>
  <si>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</si>
  <si>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</si>
  <si>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</si>
  <si>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</si>
  <si>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</si>
  <si>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</si>
  <si>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</si>
  <si>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</si>
  <si>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</si>
  <si>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</si>
  <si>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</si>
  <si>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</si>
  <si>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</si>
  <si>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</si>
  <si>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</si>
  <si>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</si>
  <si>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</si>
  <si>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</si>
  <si>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</si>
  <si>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</si>
  <si>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</si>
  <si>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</si>
  <si>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</si>
  <si>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</si>
  <si>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</si>
  <si>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</si>
  <si>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</si>
  <si>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</si>
  <si>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</si>
  <si>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</si>
  <si>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</si>
  <si>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</si>
  <si>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</si>
  <si>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</si>
  <si>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</si>
  <si>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</si>
  <si>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</si>
  <si>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</si>
  <si>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</si>
  <si>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</si>
  <si>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</si>
  <si>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</si>
  <si>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</si>
  <si>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</si>
  <si>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</si>
  <si>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</si>
  <si>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</si>
  <si>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августа</t>
  </si>
  <si>
    <t>за   август 2017 г.</t>
  </si>
  <si>
    <t>ост.на 01.09</t>
  </si>
  <si>
    <t>31.09.2017</t>
  </si>
  <si>
    <t>смена труб д 25 на п.пр. (4мп) кв.51</t>
  </si>
  <si>
    <t>труба д 25 п.пр.</t>
  </si>
  <si>
    <t>4мп</t>
  </si>
  <si>
    <t>муфта 25</t>
  </si>
  <si>
    <t>4шт</t>
  </si>
  <si>
    <t>муфта нер.</t>
  </si>
  <si>
    <t>уголок 25</t>
  </si>
  <si>
    <t>6шт</t>
  </si>
  <si>
    <t>демонтаж, монтаж эл.узла (1шт) для прочистки сопла</t>
  </si>
  <si>
    <t>промывка, опрессовка системы отопления</t>
  </si>
  <si>
    <t>смена вентиля д 15 (4шт) эл.уз.</t>
  </si>
  <si>
    <t>смена вентиля д 20 (4шт) эл.уз.</t>
  </si>
  <si>
    <t>вентиль д 15</t>
  </si>
  <si>
    <t>вентиль д 20</t>
  </si>
  <si>
    <t>болты</t>
  </si>
  <si>
    <t>12шт</t>
  </si>
  <si>
    <t xml:space="preserve">гайка </t>
  </si>
  <si>
    <t>смена ламп (5шт) п-д2,1</t>
  </si>
  <si>
    <t>лампа</t>
  </si>
  <si>
    <t>5шт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</si>
</sst>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9" sqref="M49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>
        <v>8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128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3.22</v>
      </c>
      <c r="M6" s="47">
        <f>L6*114.3*1.202</f>
        <v>442.39129199999996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484.98175799999996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247.29948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68.6943</v>
      </c>
    </row>
    <row r="20" spans="1:13" ht="12.75">
      <c r="A20" t="s">
        <v>102</v>
      </c>
      <c r="J20" s="20"/>
      <c r="K20" s="27" t="s">
        <v>58</v>
      </c>
      <c r="L20" s="28">
        <f>SUM(L6:L19)</f>
        <v>9.05</v>
      </c>
      <c r="M20" s="32">
        <f>SUM(M6:M19)</f>
        <v>1243.36683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136</v>
      </c>
      <c r="L24" s="47">
        <f>0.04*184.3</f>
        <v>7.372000000000001</v>
      </c>
      <c r="M24" s="31">
        <f>L24*114.3*1.202*1.15</f>
        <v>1164.75307308</v>
      </c>
    </row>
    <row r="25" spans="1:13" ht="12.75">
      <c r="A25" t="s">
        <v>106</v>
      </c>
      <c r="J25" s="20">
        <v>2</v>
      </c>
      <c r="K25" s="20" t="s">
        <v>144</v>
      </c>
      <c r="L25" s="47">
        <v>3.12</v>
      </c>
      <c r="M25" s="31">
        <f aca="true" t="shared" si="1" ref="M25:M35">L25*114.3*1.202*1.15</f>
        <v>492.95029679999993</v>
      </c>
    </row>
    <row r="26" spans="1:13" ht="12.75">
      <c r="A26" t="s">
        <v>107</v>
      </c>
      <c r="J26" s="20">
        <v>3</v>
      </c>
      <c r="K26" s="20" t="s">
        <v>145</v>
      </c>
      <c r="L26" s="47">
        <v>96</v>
      </c>
      <c r="M26" s="31">
        <f t="shared" si="1"/>
        <v>15167.701439999997</v>
      </c>
    </row>
    <row r="27" spans="1:13" ht="12.75">
      <c r="A27" t="s">
        <v>108</v>
      </c>
      <c r="J27" s="20">
        <v>4</v>
      </c>
      <c r="K27" s="20" t="s">
        <v>146</v>
      </c>
      <c r="L27" s="47">
        <f>4*0.81</f>
        <v>3.24</v>
      </c>
      <c r="M27" s="31">
        <f t="shared" si="1"/>
        <v>511.9099235999999</v>
      </c>
    </row>
    <row r="28" spans="1:13" ht="12.75">
      <c r="A28" s="52" t="s">
        <v>109</v>
      </c>
      <c r="B28" s="52"/>
      <c r="C28" s="52"/>
      <c r="D28" s="52"/>
      <c r="E28" s="52"/>
      <c r="F28" s="52"/>
      <c r="G28" s="52"/>
      <c r="J28" s="20">
        <v>5</v>
      </c>
      <c r="K28" s="20" t="s">
        <v>147</v>
      </c>
      <c r="L28" s="47">
        <f>4*0.81</f>
        <v>3.24</v>
      </c>
      <c r="M28" s="31">
        <f t="shared" si="1"/>
        <v>511.9099235999999</v>
      </c>
    </row>
    <row r="29" spans="1:13" ht="12.75">
      <c r="A29" t="s">
        <v>110</v>
      </c>
      <c r="B29" s="1"/>
      <c r="C29" s="1"/>
      <c r="D29" s="1"/>
      <c r="J29" s="20">
        <v>6</v>
      </c>
      <c r="K29" s="20" t="s">
        <v>153</v>
      </c>
      <c r="L29" s="47">
        <f>0.05*7.1</f>
        <v>0.355</v>
      </c>
      <c r="M29" s="31">
        <f t="shared" si="1"/>
        <v>56.08889594999999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113.327</v>
      </c>
      <c r="M36" s="32">
        <f>SUM(M24:M35)</f>
        <v>17905.31355303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45410.7+54.3+-1682.56</f>
        <v>43782.44</v>
      </c>
      <c r="J40" s="20">
        <v>1</v>
      </c>
      <c r="K40" s="20" t="s">
        <v>137</v>
      </c>
      <c r="L40" s="25" t="s">
        <v>138</v>
      </c>
      <c r="M40" s="25">
        <f>4*97</f>
        <v>388</v>
      </c>
    </row>
    <row r="41" spans="1:13" ht="12.75">
      <c r="A41" t="s">
        <v>7</v>
      </c>
      <c r="F41" s="5">
        <f>39293.69</f>
        <v>39293.69</v>
      </c>
      <c r="J41" s="20">
        <v>2</v>
      </c>
      <c r="K41" s="20" t="s">
        <v>139</v>
      </c>
      <c r="L41" s="23" t="s">
        <v>140</v>
      </c>
      <c r="M41" s="23">
        <f>4*80</f>
        <v>320</v>
      </c>
    </row>
    <row r="42" spans="2:13" ht="12.75">
      <c r="B42" t="s">
        <v>8</v>
      </c>
      <c r="F42" s="9">
        <f>F41/F40</f>
        <v>0.8974760200664924</v>
      </c>
      <c r="J42" s="20">
        <v>3</v>
      </c>
      <c r="K42" s="20" t="s">
        <v>141</v>
      </c>
      <c r="L42" s="23" t="s">
        <v>140</v>
      </c>
      <c r="M42" s="23">
        <f>4*65</f>
        <v>260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 t="s">
        <v>142</v>
      </c>
      <c r="L43" s="23" t="s">
        <v>143</v>
      </c>
      <c r="M43" s="23">
        <f>6*26</f>
        <v>156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40193.69</v>
      </c>
      <c r="J44" s="20">
        <v>5</v>
      </c>
      <c r="K44" s="20" t="s">
        <v>148</v>
      </c>
      <c r="L44" s="23" t="s">
        <v>140</v>
      </c>
      <c r="M44" s="23">
        <f>4*230.17</f>
        <v>920.68</v>
      </c>
    </row>
    <row r="45" spans="10:13" ht="12.75">
      <c r="J45" s="20">
        <v>6</v>
      </c>
      <c r="K45" s="20" t="s">
        <v>149</v>
      </c>
      <c r="L45" s="23" t="s">
        <v>140</v>
      </c>
      <c r="M45" s="23">
        <f>4*317.32</f>
        <v>1269.28</v>
      </c>
    </row>
    <row r="46" spans="2:13" ht="12.75">
      <c r="B46" s="1" t="s">
        <v>10</v>
      </c>
      <c r="C46" s="1"/>
      <c r="J46" s="20">
        <v>7</v>
      </c>
      <c r="K46" s="20" t="s">
        <v>150</v>
      </c>
      <c r="L46" s="23" t="s">
        <v>151</v>
      </c>
      <c r="M46" s="23">
        <f>12*34.55</f>
        <v>414.59999999999997</v>
      </c>
    </row>
    <row r="47" spans="10:13" ht="12.75">
      <c r="J47" s="20">
        <v>8</v>
      </c>
      <c r="K47" s="20" t="s">
        <v>152</v>
      </c>
      <c r="L47" s="23" t="s">
        <v>151</v>
      </c>
      <c r="M47" s="23">
        <f>12*22</f>
        <v>264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154</v>
      </c>
      <c r="L48" s="23" t="s">
        <v>155</v>
      </c>
      <c r="M48" s="23">
        <f>5*13</f>
        <v>65</v>
      </c>
    </row>
    <row r="49" spans="1:13" ht="12.75">
      <c r="A49" t="s">
        <v>12</v>
      </c>
      <c r="F49" s="5">
        <v>5781.62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(1200)*1.202</f>
        <v>1442.3999999999999</v>
      </c>
      <c r="J50" s="20">
        <v>11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12</v>
      </c>
      <c r="K51" s="20"/>
      <c r="L51" s="23"/>
      <c r="M51" s="23"/>
    </row>
    <row r="52" spans="1:13" ht="12.75">
      <c r="A52" s="10" t="s">
        <v>34</v>
      </c>
      <c r="D52" s="5"/>
      <c r="F52" s="33">
        <f>F49+F50+F51</f>
        <v>7224.0199999999995</v>
      </c>
      <c r="J52" s="20">
        <v>13</v>
      </c>
      <c r="K52" s="20"/>
      <c r="L52" s="23"/>
      <c r="M52" s="23"/>
    </row>
    <row r="53" spans="1:13" ht="12.75">
      <c r="A53" s="4" t="s">
        <v>16</v>
      </c>
      <c r="D53" s="5"/>
      <c r="J53" s="20">
        <v>14</v>
      </c>
      <c r="K53" s="20"/>
      <c r="L53" s="23"/>
      <c r="M53" s="23"/>
    </row>
    <row r="54" spans="1:13" ht="12.75">
      <c r="A54" t="s">
        <v>74</v>
      </c>
      <c r="D54" s="5">
        <v>1.92</v>
      </c>
      <c r="E54" t="s">
        <v>14</v>
      </c>
      <c r="F54" s="11">
        <f>E33*D54</f>
        <v>6085.248</v>
      </c>
      <c r="J54" s="20">
        <v>15</v>
      </c>
      <c r="K54" s="20"/>
      <c r="L54" s="23"/>
      <c r="M54" s="23"/>
    </row>
    <row r="55" spans="1:13" ht="12.75">
      <c r="A55" t="s">
        <v>75</v>
      </c>
      <c r="B55">
        <v>883.7</v>
      </c>
      <c r="C55" t="s">
        <v>13</v>
      </c>
      <c r="D55" s="5">
        <v>0.4</v>
      </c>
      <c r="E55" t="s">
        <v>14</v>
      </c>
      <c r="F55" s="11">
        <f>B55*D55</f>
        <v>353.48</v>
      </c>
      <c r="J55" s="20">
        <v>16</v>
      </c>
      <c r="K55" s="20"/>
      <c r="L55" s="23"/>
      <c r="M55" s="23"/>
    </row>
    <row r="56" spans="1:13" ht="12.75">
      <c r="A56" s="10" t="s">
        <v>17</v>
      </c>
      <c r="B56" s="10"/>
      <c r="C56" s="10"/>
      <c r="F56" s="33">
        <f>SUM(F54:F55)</f>
        <v>6438.727999999999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167335</v>
      </c>
      <c r="D58">
        <v>228935.4</v>
      </c>
      <c r="E58">
        <v>3169.4</v>
      </c>
      <c r="F58" s="36">
        <f>C58/D58*E58</f>
        <v>2316.5991323316534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1243.36683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17905.31355303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f>0*600*1.202</f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4057.56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0.37</v>
      </c>
      <c r="E65" t="s">
        <v>14</v>
      </c>
      <c r="F65" s="46">
        <f>B65*D65</f>
        <v>1172.678</v>
      </c>
      <c r="J65" s="20"/>
      <c r="K65" s="20"/>
      <c r="L65" s="34" t="s">
        <v>65</v>
      </c>
      <c r="M65" s="35">
        <f>SUM(M40:M64)</f>
        <v>4057.56</v>
      </c>
    </row>
    <row r="66" spans="1:6" ht="12.75">
      <c r="A66" s="49" t="s">
        <v>79</v>
      </c>
      <c r="B66" s="49"/>
      <c r="C66" s="49"/>
      <c r="D66" s="46"/>
      <c r="E66" s="49"/>
      <c r="F66" s="46">
        <v>0</v>
      </c>
    </row>
    <row r="67" spans="1:6" ht="12.75">
      <c r="A67" s="49" t="s">
        <v>84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26695.517515361655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0.2</v>
      </c>
      <c r="E70" t="s">
        <v>14</v>
      </c>
      <c r="F70" s="46">
        <f>B70*D70</f>
        <v>633.8800000000001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0.97</v>
      </c>
      <c r="E73" t="s">
        <v>14</v>
      </c>
      <c r="F73" s="11">
        <f>B73*D73</f>
        <v>3074.318</v>
      </c>
    </row>
    <row r="74" spans="1:6" ht="12.75">
      <c r="A74" s="10" t="s">
        <v>29</v>
      </c>
      <c r="F74" s="33">
        <f>F70+F73</f>
        <v>3708.1980000000003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2.1</v>
      </c>
      <c r="E77" t="s">
        <v>14</v>
      </c>
      <c r="F77" s="11">
        <f>B77*D77</f>
        <v>6655.740000000001</v>
      </c>
    </row>
    <row r="78" spans="1:6" ht="12.75">
      <c r="A78" s="10" t="s">
        <v>32</v>
      </c>
      <c r="F78" s="33">
        <f>SUM(F77)</f>
        <v>6655.740000000001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50722.20351536165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2941.8878038909756</v>
      </c>
      <c r="I81" s="7"/>
    </row>
    <row r="82" spans="1:9" ht="12.75">
      <c r="A82" s="1"/>
      <c r="B82" s="37" t="s">
        <v>129</v>
      </c>
      <c r="C82" s="37"/>
      <c r="D82" s="1"/>
      <c r="E82" s="55"/>
      <c r="F82" s="56">
        <v>1329.9</v>
      </c>
      <c r="I82" s="7"/>
    </row>
    <row r="83" spans="1:9" ht="12.75">
      <c r="A83" s="1"/>
      <c r="B83" s="37" t="s">
        <v>130</v>
      </c>
      <c r="C83" s="37"/>
      <c r="D83" s="1"/>
      <c r="E83" s="55"/>
      <c r="F83" s="56">
        <v>285.28</v>
      </c>
      <c r="I83" s="7"/>
    </row>
    <row r="84" spans="1:9" ht="12.75">
      <c r="A84" s="1"/>
      <c r="B84" s="37" t="s">
        <v>131</v>
      </c>
      <c r="C84" s="37"/>
      <c r="D84" s="1"/>
      <c r="E84" s="55"/>
      <c r="F84" s="56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55279.27131925263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42948</v>
      </c>
      <c r="C87" s="41">
        <v>-42816</v>
      </c>
      <c r="D87" s="44">
        <f>F44</f>
        <v>40193.69</v>
      </c>
      <c r="E87" s="44">
        <f>F85</f>
        <v>55279.27131925263</v>
      </c>
      <c r="F87" s="45">
        <f>C87+D87-E87</f>
        <v>-57901.581319252626</v>
      </c>
    </row>
    <row r="89" spans="1:6" ht="13.5" thickBot="1">
      <c r="A89" t="s">
        <v>111</v>
      </c>
      <c r="C89" s="53">
        <v>42948</v>
      </c>
      <c r="D89" s="8" t="s">
        <v>112</v>
      </c>
      <c r="E89" s="53" t="s">
        <v>135</v>
      </c>
      <c r="F89" t="s">
        <v>113</v>
      </c>
    </row>
    <row r="90" spans="1:7" ht="13.5" thickBot="1">
      <c r="A90" t="s">
        <v>114</v>
      </c>
      <c r="F90" s="54">
        <f>E87</f>
        <v>55279.27131925263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2017-08-21T12:45:51Z</cp:lastPrinted>
  <dcterms:created xsi:type="dcterms:W3CDTF">2008-08-18T07:30:19Z</dcterms:created>
  <dcterms:modified xsi:type="dcterms:W3CDTF">2017-11-10T12:16:49Z</dcterms:modified>
  <cp:category/>
  <cp:version/>
  <cp:contentType/>
  <cp:contentStatus/>
</cp:coreProperties>
</file>