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<sst xmlns="http://schemas.openxmlformats.org/spreadsheetml/2006/main" count="158" uniqueCount="136">
  <si>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</si>
  <si>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</si>
  <si>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</si>
  <si>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</si>
  <si>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</si>
  <si>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</si>
  <si>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</si>
  <si>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</si>
  <si>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</si>
  <si>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</si>
  <si>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</si>
  <si>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</si>
  <si>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</si>
  <si>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</si>
  <si>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</si>
  <si>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</si>
  <si>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</si>
  <si>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</si>
  <si>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</si>
  <si>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</si>
  <si>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</si>
  <si>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</si>
  <si>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</si>
  <si>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</si>
  <si>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</si>
  <si>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</si>
  <si>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</si>
  <si>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</si>
  <si>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</si>
  <si>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</si>
  <si>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</si>
  <si>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</si>
  <si>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</si>
  <si>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</si>
  <si>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</si>
  <si>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</si>
  <si>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</si>
  <si>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</si>
  <si>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</si>
  <si>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</si>
  <si>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</si>
  <si>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</si>
  <si>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</si>
  <si>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</si>
  <si>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</si>
  <si>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</si>
  <si>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</si>
  <si>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</si>
  <si>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</si>
  <si>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</si>
  <si>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</si>
  <si>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</si>
  <si>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</si>
  <si>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</si>
  <si>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</si>
  <si>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</si>
  <si>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</si>
  <si>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</si>
  <si>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</si>
  <si>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</si>
  <si>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</si>
  <si>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</si>
  <si>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</si>
  <si>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</si>
  <si>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</si>
  <si>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</si>
  <si>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</si>
  <si>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</si>
  <si>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</si>
  <si>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</si>
  <si>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</si>
  <si>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</si>
  <si>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</si>
  <si>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</si>
  <si>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</si>
  <si>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</si>
  <si>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</si>
  <si>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</si>
  <si>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</si>
  <si>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</si>
  <si>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</si>
  <si>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</si>
  <si>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</si>
  <si>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</si>
  <si>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</si>
  <si>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</si>
  <si>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</si>
  <si>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</si>
  <si>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</si>
  <si>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</si>
  <si>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</si>
  <si>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</si>
  <si>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</si>
  <si>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</si>
  <si>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</si>
  <si>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</si>
  <si>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</si>
  <si>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</si>
  <si>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</si>
  <si>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</si>
  <si>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</si>
  <si>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</si>
  <si>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</si>
  <si>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</si>
  <si>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</si>
  <si>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</si>
  <si>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</si>
  <si>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</si>
  <si>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</si>
  <si>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</si>
  <si>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</si>
  <si>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</si>
  <si>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</si>
  <si>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</si>
  <si>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</si>
  <si>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</si>
  <si>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</si>
  <si>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</si>
  <si>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</si>
  <si>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</si>
  <si>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</si>
  <si>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</si>
  <si>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</si>
  <si>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</si>
  <si>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</si>
  <si>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</si>
  <si>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Арендаторы </t>
    </r>
    <r>
      <rPr>
        <sz val="8"/>
        <rFont val="Arial Cyr"/>
        <family val="0"/>
      </rPr>
      <t>(Медиа-маркет,Интер-телеком,ростелеком, комстар)</t>
    </r>
  </si>
  <si>
    <t>директора: Падуна Э.В. Действующего на основании _Устава__________________</t>
  </si>
  <si>
    <t>2017 г.</t>
  </si>
  <si>
    <t>марта</t>
  </si>
  <si>
    <t>за  март 2017 г.</t>
  </si>
  <si>
    <t>ост.на 01.03</t>
  </si>
  <si>
    <t>смена ламп (10шт) п-д2,4</t>
  </si>
  <si>
    <t>лампа</t>
  </si>
  <si>
    <t>10шт</t>
  </si>
  <si>
    <t>прочистка вентканалов (10мп) кв.19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</si>
</sst>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175" fontId="0" fillId="0" borderId="16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6">
      <selection activeCell="L26" sqref="L26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3</v>
      </c>
      <c r="K2" s="5" t="s">
        <v>130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129</v>
      </c>
      <c r="G5" s="8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0">
        <f>L6*114.3*1.202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50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5.33</v>
      </c>
      <c r="M11" s="50">
        <f t="shared" si="0"/>
        <v>732.2812379999999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50">
        <f t="shared" si="0"/>
        <v>142.884144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50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50">
        <f t="shared" si="0"/>
        <v>197.83958399999997</v>
      </c>
    </row>
    <row r="18" spans="5:13" ht="12.75">
      <c r="E18" t="s">
        <v>100</v>
      </c>
      <c r="J18" s="15" t="s">
        <v>55</v>
      </c>
      <c r="K18" s="26" t="s">
        <v>82</v>
      </c>
      <c r="L18" s="21">
        <v>8</v>
      </c>
      <c r="M18" s="50">
        <f t="shared" si="0"/>
        <v>1099.1088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102</v>
      </c>
      <c r="J20" s="20"/>
      <c r="K20" s="27" t="s">
        <v>57</v>
      </c>
      <c r="L20" s="28">
        <f>SUM(L6:L19)</f>
        <v>16.310000000000002</v>
      </c>
      <c r="M20" s="34">
        <f>SUM(M6:M19)</f>
        <v>2240.808066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132</v>
      </c>
      <c r="L24" s="50">
        <f>0.1*7.1</f>
        <v>0.71</v>
      </c>
      <c r="M24" s="33">
        <f>L24*114.3*1.202*1.15</f>
        <v>112.17779189999997</v>
      </c>
    </row>
    <row r="25" spans="1:13" ht="12.75">
      <c r="A25" t="s">
        <v>106</v>
      </c>
      <c r="J25" s="20">
        <v>2</v>
      </c>
      <c r="K25" s="20" t="s">
        <v>135</v>
      </c>
      <c r="L25" s="50">
        <f>0.1*18.7</f>
        <v>1.87</v>
      </c>
      <c r="M25" s="33">
        <f>L25*114.3*1.202*1.15</f>
        <v>295.45418429999995</v>
      </c>
    </row>
    <row r="26" spans="1:13" ht="12.75">
      <c r="A26" t="s">
        <v>107</v>
      </c>
      <c r="J26" s="20">
        <v>3</v>
      </c>
      <c r="K26" s="20"/>
      <c r="L26" s="58"/>
      <c r="M26" s="33">
        <f>L26*114.3*1.202*1.15</f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8"/>
      <c r="M27" s="33">
        <f>L27*114.3*1.202*1.15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58"/>
      <c r="M28" s="33">
        <f aca="true" t="shared" si="1" ref="M28:M36">L28*114.3*1.202*1.15</f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8"/>
      <c r="M29" s="33">
        <f t="shared" si="1"/>
        <v>0</v>
      </c>
    </row>
    <row r="30" spans="10:13" ht="12.75">
      <c r="J30" s="20">
        <v>7</v>
      </c>
      <c r="K30" s="20"/>
      <c r="L30" s="58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58"/>
      <c r="M31" s="33">
        <f t="shared" si="1"/>
        <v>0</v>
      </c>
    </row>
    <row r="32" spans="10:13" ht="12.75">
      <c r="J32" s="20">
        <v>9</v>
      </c>
      <c r="K32" s="20"/>
      <c r="L32" s="58"/>
      <c r="M32" s="33">
        <f t="shared" si="1"/>
        <v>0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8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8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8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8"/>
      <c r="M36" s="33">
        <f t="shared" si="1"/>
        <v>0</v>
      </c>
    </row>
    <row r="37" spans="10:13" ht="12.75">
      <c r="J37" s="20"/>
      <c r="K37" s="30" t="s">
        <v>57</v>
      </c>
      <c r="L37" s="28">
        <f>SUM(L24:L35)</f>
        <v>2.58</v>
      </c>
      <c r="M37" s="34">
        <f>SUM(M24:M36)</f>
        <v>407.63197619999994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40722.34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35962.25</v>
      </c>
      <c r="J41" s="20">
        <v>1</v>
      </c>
      <c r="K41" s="20" t="s">
        <v>133</v>
      </c>
      <c r="L41" s="25" t="s">
        <v>134</v>
      </c>
      <c r="M41" s="25">
        <f>10*13.8</f>
        <v>138</v>
      </c>
    </row>
    <row r="42" spans="2:13" ht="12.75">
      <c r="B42" t="s">
        <v>8</v>
      </c>
      <c r="F42" s="9">
        <f>F41/F40</f>
        <v>0.8831086327553869</v>
      </c>
      <c r="J42" s="20">
        <v>2</v>
      </c>
      <c r="K42" s="20"/>
      <c r="L42" s="25"/>
      <c r="M42" s="25"/>
    </row>
    <row r="43" spans="1:13" ht="12.75">
      <c r="A43" t="s">
        <v>126</v>
      </c>
      <c r="F43" s="5">
        <f>100+250+400+400</f>
        <v>1150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37112.25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(2400+266.66)*1.202</f>
        <v>3205.32532</v>
      </c>
      <c r="J50" s="20">
        <v>10</v>
      </c>
      <c r="K50" s="20"/>
      <c r="L50" s="25"/>
      <c r="M50" s="50"/>
    </row>
    <row r="51" spans="1:13" ht="12.75">
      <c r="A51" s="6" t="s">
        <v>83</v>
      </c>
      <c r="E51" s="5">
        <v>0</v>
      </c>
      <c r="F51" s="5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7252.45532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1.89</v>
      </c>
      <c r="E54" t="s">
        <v>14</v>
      </c>
      <c r="F54" s="11">
        <f>E33*D54</f>
        <v>5285.196</v>
      </c>
      <c r="J54" s="20">
        <v>14</v>
      </c>
      <c r="K54" s="20"/>
      <c r="L54" s="25"/>
      <c r="M54" s="25"/>
    </row>
    <row r="55" spans="1:13" ht="12.75">
      <c r="A55" t="s">
        <v>79</v>
      </c>
      <c r="B55">
        <v>259</v>
      </c>
      <c r="C55" t="s">
        <v>13</v>
      </c>
      <c r="D55" s="5">
        <v>0.4</v>
      </c>
      <c r="E55" t="s">
        <v>14</v>
      </c>
      <c r="F55" s="5">
        <f>B55*D55</f>
        <v>103.60000000000001</v>
      </c>
      <c r="J55" s="20">
        <v>15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5388.796</v>
      </c>
      <c r="J56" s="20">
        <v>16</v>
      </c>
      <c r="K56" s="20"/>
      <c r="L56" s="25"/>
      <c r="M56" s="25"/>
    </row>
    <row r="57" spans="1:13" ht="12.75">
      <c r="A57" s="4" t="s">
        <v>18</v>
      </c>
      <c r="B57" s="4"/>
      <c r="J57" s="20">
        <v>17</v>
      </c>
      <c r="K57" s="20"/>
      <c r="L57" s="25"/>
      <c r="M57" s="25"/>
    </row>
    <row r="58" spans="1:13" ht="12.75">
      <c r="A58" t="s">
        <v>19</v>
      </c>
      <c r="C58" s="53">
        <v>166992</v>
      </c>
      <c r="D58">
        <v>228935.4</v>
      </c>
      <c r="E58">
        <v>2796.4</v>
      </c>
      <c r="F58" s="35">
        <f>C58/D58*E58</f>
        <v>2039.7737912092234</v>
      </c>
      <c r="J58" s="20">
        <v>18</v>
      </c>
      <c r="K58" s="20"/>
      <c r="L58" s="25"/>
      <c r="M58" s="25"/>
    </row>
    <row r="59" spans="1:13" ht="12.75">
      <c r="A59" t="s">
        <v>20</v>
      </c>
      <c r="F59" s="35">
        <f>M20</f>
        <v>2240.808066</v>
      </c>
      <c r="J59" s="20">
        <v>19</v>
      </c>
      <c r="K59" s="20"/>
      <c r="L59" s="25"/>
      <c r="M59" s="25"/>
    </row>
    <row r="60" spans="1:13" ht="12.75">
      <c r="A60" t="s">
        <v>21</v>
      </c>
      <c r="F60" s="11">
        <f>M37</f>
        <v>407.63197619999994</v>
      </c>
      <c r="J60" s="20">
        <v>20</v>
      </c>
      <c r="K60" s="20"/>
      <c r="L60" s="25"/>
      <c r="M60" s="25"/>
    </row>
    <row r="61" spans="1:13" ht="12.75">
      <c r="A61" t="s">
        <v>71</v>
      </c>
      <c r="F61" s="5">
        <v>0</v>
      </c>
      <c r="J61" s="20">
        <v>21</v>
      </c>
      <c r="K61" s="20"/>
      <c r="L61" s="25"/>
      <c r="M61" s="25"/>
    </row>
    <row r="62" spans="1:13" ht="12.75">
      <c r="A62" t="s">
        <v>22</v>
      </c>
      <c r="F62" s="5">
        <f>M70</f>
        <v>138</v>
      </c>
      <c r="J62" s="20">
        <v>22</v>
      </c>
      <c r="K62" s="20"/>
      <c r="L62" s="25"/>
      <c r="M62" s="25"/>
    </row>
    <row r="63" spans="1:13" ht="12.75">
      <c r="A63" t="s">
        <v>23</v>
      </c>
      <c r="F63" s="5"/>
      <c r="J63" s="20">
        <v>23</v>
      </c>
      <c r="K63" s="20"/>
      <c r="L63" s="25"/>
      <c r="M63" s="25"/>
    </row>
    <row r="64" spans="1:13" ht="12.75">
      <c r="A64" t="s">
        <v>24</v>
      </c>
      <c r="F64" s="5"/>
      <c r="J64" s="20">
        <v>24</v>
      </c>
      <c r="K64" s="20"/>
      <c r="L64" s="25"/>
      <c r="M64" s="25"/>
    </row>
    <row r="65" spans="2:13" ht="12.75">
      <c r="B65">
        <v>2796.4</v>
      </c>
      <c r="C65" t="s">
        <v>13</v>
      </c>
      <c r="D65" s="11">
        <v>0.25</v>
      </c>
      <c r="E65" t="s">
        <v>14</v>
      </c>
      <c r="F65" s="11">
        <f>B65*D65</f>
        <v>699.1</v>
      </c>
      <c r="J65" s="20">
        <v>25</v>
      </c>
      <c r="K65" s="20"/>
      <c r="L65" s="25"/>
      <c r="M65" s="25"/>
    </row>
    <row r="66" spans="1:13" ht="12.75">
      <c r="A66" s="53" t="s">
        <v>75</v>
      </c>
      <c r="B66" s="53"/>
      <c r="C66" s="53"/>
      <c r="D66" s="57"/>
      <c r="E66" s="53"/>
      <c r="F66" s="57">
        <v>0</v>
      </c>
      <c r="J66" s="20">
        <v>26</v>
      </c>
      <c r="K66" s="20"/>
      <c r="L66" s="25"/>
      <c r="M66" s="25"/>
    </row>
    <row r="67" spans="1:13" ht="12.75">
      <c r="A67" s="47" t="s">
        <v>84</v>
      </c>
      <c r="B67" s="47"/>
      <c r="C67" s="47"/>
      <c r="D67" s="48">
        <v>0</v>
      </c>
      <c r="E67" s="47"/>
      <c r="F67" s="48">
        <f>D67*E33</f>
        <v>0</v>
      </c>
      <c r="J67" s="20">
        <v>27</v>
      </c>
      <c r="K67" s="20"/>
      <c r="L67" s="25"/>
      <c r="M67" s="25"/>
    </row>
    <row r="68" spans="1:13" ht="12.75">
      <c r="A68" s="4" t="s">
        <v>25</v>
      </c>
      <c r="B68" s="4"/>
      <c r="C68" s="10"/>
      <c r="F68" s="32">
        <f>SUM(F58:F67)</f>
        <v>5525.313833409224</v>
      </c>
      <c r="J68" s="20">
        <v>28</v>
      </c>
      <c r="K68" s="20"/>
      <c r="L68" s="25"/>
      <c r="M68" s="25"/>
    </row>
    <row r="69" spans="1:13" ht="12.75">
      <c r="A69" s="4" t="s">
        <v>26</v>
      </c>
      <c r="J69" s="20"/>
      <c r="K69" s="20"/>
      <c r="L69" s="25"/>
      <c r="M69" s="25"/>
    </row>
    <row r="70" spans="1:13" ht="12.75">
      <c r="A70" t="s">
        <v>27</v>
      </c>
      <c r="B70">
        <v>2796.4</v>
      </c>
      <c r="C70" t="s">
        <v>65</v>
      </c>
      <c r="D70" s="45">
        <v>0.27</v>
      </c>
      <c r="E70" s="7"/>
      <c r="F70" s="46">
        <f>B70*D70</f>
        <v>755.028</v>
      </c>
      <c r="J70" s="20"/>
      <c r="K70" s="20"/>
      <c r="L70" s="31" t="s">
        <v>64</v>
      </c>
      <c r="M70" s="34">
        <f>SUM(M41:M69)</f>
        <v>138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2796.4</v>
      </c>
      <c r="C73" t="s">
        <v>13</v>
      </c>
      <c r="D73" s="11">
        <v>0.97</v>
      </c>
      <c r="E73" t="s">
        <v>14</v>
      </c>
      <c r="F73" s="11">
        <f>B73*D73</f>
        <v>2712.508</v>
      </c>
    </row>
    <row r="74" spans="1:6" ht="12.75">
      <c r="A74" s="4" t="s">
        <v>29</v>
      </c>
      <c r="F74" s="32">
        <f>F70+F73</f>
        <v>3467.536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2796.4</v>
      </c>
      <c r="C77" t="s">
        <v>13</v>
      </c>
      <c r="D77" s="11">
        <v>2.02</v>
      </c>
      <c r="E77" t="s">
        <v>14</v>
      </c>
      <c r="F77" s="11">
        <f>B77*D77</f>
        <v>5648.728</v>
      </c>
    </row>
    <row r="78" spans="1:6" ht="12.75">
      <c r="A78" s="4" t="s">
        <v>31</v>
      </c>
      <c r="F78" s="32">
        <f>SUM(F77)</f>
        <v>5648.728</v>
      </c>
    </row>
    <row r="79" spans="1:6" ht="12.75">
      <c r="A79" s="51" t="s">
        <v>78</v>
      </c>
      <c r="B79" s="47"/>
      <c r="C79" s="47"/>
      <c r="D79" s="45">
        <v>0</v>
      </c>
      <c r="E79" s="47"/>
      <c r="F79" s="52">
        <f>D79*E33</f>
        <v>0</v>
      </c>
    </row>
    <row r="80" spans="1:6" ht="12.75">
      <c r="A80" s="1" t="s">
        <v>32</v>
      </c>
      <c r="B80" s="1"/>
      <c r="F80" s="32">
        <f>F52+F56+F68+F74+F78+F79</f>
        <v>27282.829153409224</v>
      </c>
    </row>
    <row r="81" spans="1:9" ht="12.75">
      <c r="A81" s="1" t="s">
        <v>76</v>
      </c>
      <c r="B81" s="36"/>
      <c r="C81" s="49">
        <v>0.058</v>
      </c>
      <c r="D81" s="1"/>
      <c r="E81" s="1"/>
      <c r="F81" s="32">
        <f>F80*5.8%</f>
        <v>1582.404090897735</v>
      </c>
      <c r="I81" s="7"/>
    </row>
    <row r="82" spans="1:6" ht="15">
      <c r="A82" s="12" t="s">
        <v>34</v>
      </c>
      <c r="B82" s="12"/>
      <c r="C82" s="12"/>
      <c r="D82" s="12"/>
      <c r="E82" s="12"/>
      <c r="F82" s="42">
        <f>F80+F81</f>
        <v>28865.23324430696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131</v>
      </c>
    </row>
    <row r="84" spans="1:6" ht="12.75">
      <c r="A84" s="13"/>
      <c r="B84" s="39">
        <v>42795</v>
      </c>
      <c r="C84" s="40">
        <v>-287195</v>
      </c>
      <c r="D84" s="43">
        <f>F44</f>
        <v>37112.25</v>
      </c>
      <c r="E84" s="43">
        <f>F82</f>
        <v>28865.23324430696</v>
      </c>
      <c r="F84" s="44">
        <f>C84+D84-E84</f>
        <v>-278947.983244307</v>
      </c>
    </row>
    <row r="86" spans="1:6" ht="13.5" thickBot="1">
      <c r="A86" t="s">
        <v>111</v>
      </c>
      <c r="C86" s="55">
        <v>42767</v>
      </c>
      <c r="D86" s="8" t="s">
        <v>112</v>
      </c>
      <c r="E86" s="55">
        <v>42794</v>
      </c>
      <c r="F86" t="s">
        <v>113</v>
      </c>
    </row>
    <row r="87" spans="1:7" ht="13.5" thickBot="1">
      <c r="A87" t="s">
        <v>114</v>
      </c>
      <c r="F87" s="56">
        <f>E84</f>
        <v>28865.23324430696</v>
      </c>
      <c r="G87" t="s">
        <v>14</v>
      </c>
    </row>
    <row r="88" ht="12.75">
      <c r="A88" t="s">
        <v>115</v>
      </c>
    </row>
    <row r="89" ht="12.75">
      <c r="A89" t="s">
        <v>116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6" ht="12.75">
      <c r="B96" t="s">
        <v>122</v>
      </c>
    </row>
    <row r="98" ht="12.75">
      <c r="A98" t="s">
        <v>123</v>
      </c>
    </row>
    <row r="101" ht="12.75">
      <c r="A101" t="s">
        <v>124</v>
      </c>
    </row>
    <row r="104" ht="12.75">
      <c r="A104" t="s">
        <v>125</v>
      </c>
    </row>
    <row r="105" spans="7:8" ht="12.75">
      <c r="G105" s="7"/>
      <c r="H105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2017-06-01T13:33:37Z</cp:lastPrinted>
  <dcterms:created xsi:type="dcterms:W3CDTF">2008-08-18T07:30:19Z</dcterms:created>
  <dcterms:modified xsi:type="dcterms:W3CDTF">2017-06-01T13:33:38Z</dcterms:modified>
  <cp:category/>
  <cp:version/>
  <cp:contentType/>
  <cp:contentStatus/>
</cp:coreProperties>
</file>