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<sst xmlns="http://schemas.openxmlformats.org/spreadsheetml/2006/main" count="170" uniqueCount="145">
  <si>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</si>
  <si>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</si>
  <si>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</si>
  <si>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</si>
  <si>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</si>
  <si>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</si>
  <si>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</si>
  <si>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</si>
  <si>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</si>
  <si>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</si>
  <si>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</si>
  <si>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</si>
  <si>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</si>
  <si>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</si>
  <si>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</si>
  <si>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</si>
  <si>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</si>
  <si>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</si>
  <si>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</si>
  <si>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</si>
  <si>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</si>
  <si>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</si>
  <si>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</si>
  <si>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</si>
  <si>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</si>
  <si>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</si>
  <si>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</si>
  <si>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</si>
  <si>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</si>
  <si>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</si>
  <si>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</si>
  <si>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</si>
  <si>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</si>
  <si>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</si>
  <si>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</si>
  <si>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</si>
  <si>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</si>
  <si>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</si>
  <si>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</si>
  <si>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</si>
  <si>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</si>
  <si>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</si>
  <si>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</si>
  <si>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</si>
  <si>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</si>
  <si>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</si>
  <si>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</si>
  <si>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</si>
  <si>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</si>
  <si>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</si>
  <si>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</si>
  <si>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</si>
  <si>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</si>
  <si>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</si>
  <si>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</si>
  <si>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</si>
  <si>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</si>
  <si>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</si>
  <si>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</si>
  <si>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</si>
  <si>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</si>
  <si>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</si>
  <si>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</si>
  <si>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</si>
  <si>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</si>
  <si>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</si>
  <si>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</si>
  <si>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</si>
  <si>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</si>
  <si>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</si>
  <si>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</si>
  <si>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</si>
  <si>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</si>
  <si>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</si>
  <si>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</si>
  <si>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</si>
  <si>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</si>
  <si>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</si>
  <si>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</si>
  <si>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</si>
  <si>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</si>
  <si>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</si>
  <si>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</si>
  <si>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</si>
  <si>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</si>
  <si>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</si>
  <si>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</si>
  <si>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</si>
  <si>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</si>
  <si>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</si>
  <si>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</si>
  <si>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</si>
  <si>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</si>
  <si>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</si>
  <si>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</si>
  <si>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</si>
  <si>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</si>
  <si>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</si>
  <si>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</si>
  <si>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</si>
  <si>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</si>
  <si>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</si>
  <si>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</si>
  <si>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</si>
  <si>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</si>
  <si>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</si>
  <si>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</si>
  <si>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</si>
  <si>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</si>
  <si>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</si>
  <si>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</si>
  <si>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</si>
  <si>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</si>
  <si>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</si>
  <si>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</si>
  <si>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</si>
  <si>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</si>
  <si>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</si>
  <si>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</si>
  <si>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</si>
  <si>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</si>
  <si>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</si>
  <si>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</si>
  <si>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</si>
  <si>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</si>
  <si>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</si>
  <si>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</si>
  <si>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</si>
  <si>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</si>
  <si>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января</t>
  </si>
  <si>
    <t>за  январь 2017 г.</t>
  </si>
  <si>
    <t>ост.на 01.02</t>
  </si>
  <si>
    <t>удаление сосулек (работа по договору) 50мп</t>
  </si>
  <si>
    <t>слив и наполнение системы отопления</t>
  </si>
  <si>
    <t xml:space="preserve">смена сгона д 20 (2шт) </t>
  </si>
  <si>
    <t>сгон д 20</t>
  </si>
  <si>
    <t>2шт</t>
  </si>
  <si>
    <t>муфта 20</t>
  </si>
  <si>
    <t>к/гайка 20</t>
  </si>
  <si>
    <t>смена ламп (8шт) п-д1,3,4</t>
  </si>
  <si>
    <t>лампа</t>
  </si>
  <si>
    <t>8шт</t>
  </si>
  <si>
    <t>смена выключателя (1шт) п-д4</t>
  </si>
  <si>
    <t>выключатель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</si>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</sst>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1</v>
      </c>
      <c r="K2" s="5" t="s">
        <v>130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691.0646579999999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53">
        <f t="shared" si="0"/>
        <v>1099.1088</v>
      </c>
    </row>
    <row r="20" spans="1:13" ht="12.75">
      <c r="A20" t="s">
        <v>100</v>
      </c>
      <c r="J20" s="20"/>
      <c r="K20" s="52" t="s">
        <v>57</v>
      </c>
      <c r="L20" s="54">
        <f>SUM(L6:L19)</f>
        <v>18.43</v>
      </c>
      <c r="M20" s="32">
        <f>SUM(M6:M19)</f>
        <v>2532.0718979999997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132</v>
      </c>
      <c r="L24" s="25"/>
      <c r="M24" s="31">
        <f>50*48.27</f>
        <v>2413.5</v>
      </c>
    </row>
    <row r="25" spans="1:13" ht="12.75">
      <c r="A25" t="s">
        <v>105</v>
      </c>
      <c r="J25" s="20">
        <v>2</v>
      </c>
      <c r="K25" s="20" t="s">
        <v>133</v>
      </c>
      <c r="L25" s="25">
        <v>1.85</v>
      </c>
      <c r="M25" s="31">
        <f aca="true" t="shared" si="1" ref="M25:M35">L25*114.3*1.202*1.15</f>
        <v>292.2942465</v>
      </c>
    </row>
    <row r="26" spans="1:13" ht="12.75">
      <c r="A26" t="s">
        <v>106</v>
      </c>
      <c r="J26" s="20">
        <v>3</v>
      </c>
      <c r="K26" s="20" t="s">
        <v>134</v>
      </c>
      <c r="L26" s="45">
        <f>0.02*28.7</f>
        <v>0.574</v>
      </c>
      <c r="M26" s="31">
        <f t="shared" si="1"/>
        <v>90.69021485999998</v>
      </c>
    </row>
    <row r="27" spans="1:13" ht="12.75">
      <c r="A27" t="s">
        <v>107</v>
      </c>
      <c r="J27" s="20">
        <v>4</v>
      </c>
      <c r="K27" s="20" t="s">
        <v>139</v>
      </c>
      <c r="L27" s="25">
        <f>0.08*7.1</f>
        <v>0.568</v>
      </c>
      <c r="M27" s="31">
        <f t="shared" si="1"/>
        <v>89.74223351999998</v>
      </c>
    </row>
    <row r="28" spans="1:13" ht="12.75">
      <c r="A28" t="s">
        <v>108</v>
      </c>
      <c r="J28" s="20">
        <v>5</v>
      </c>
      <c r="K28" s="20" t="s">
        <v>142</v>
      </c>
      <c r="L28" s="45">
        <v>0.24</v>
      </c>
      <c r="M28" s="31">
        <f t="shared" si="1"/>
        <v>37.9192536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3.232</v>
      </c>
      <c r="M36" s="32">
        <f>SUM(M24:M34)</f>
        <v>2924.1459484800002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39570.28</v>
      </c>
      <c r="J40" s="20">
        <v>1</v>
      </c>
      <c r="K40" s="49" t="s">
        <v>135</v>
      </c>
      <c r="L40" s="50" t="s">
        <v>136</v>
      </c>
      <c r="M40" s="50">
        <f>2*36.59</f>
        <v>73.18</v>
      </c>
    </row>
    <row r="41" spans="1:13" ht="12.75">
      <c r="A41" t="s">
        <v>7</v>
      </c>
      <c r="F41" s="11">
        <v>39183.25</v>
      </c>
      <c r="J41" s="20">
        <v>2</v>
      </c>
      <c r="K41" s="49" t="s">
        <v>137</v>
      </c>
      <c r="L41" s="50" t="s">
        <v>136</v>
      </c>
      <c r="M41" s="64">
        <f>2*69</f>
        <v>138</v>
      </c>
    </row>
    <row r="42" spans="2:13" ht="12.75">
      <c r="B42" t="s">
        <v>8</v>
      </c>
      <c r="F42" s="9">
        <f>F41/F40</f>
        <v>0.9902191745926489</v>
      </c>
      <c r="J42" s="20">
        <v>3</v>
      </c>
      <c r="K42" s="49" t="s">
        <v>138</v>
      </c>
      <c r="L42" s="50" t="s">
        <v>136</v>
      </c>
      <c r="M42" s="50">
        <v>30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140</v>
      </c>
      <c r="L43" s="25" t="s">
        <v>141</v>
      </c>
      <c r="M43" s="25">
        <f>8*13.3</f>
        <v>106.4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40233.25</v>
      </c>
      <c r="J44" s="20">
        <v>5</v>
      </c>
      <c r="K44" s="20" t="s">
        <v>143</v>
      </c>
      <c r="L44" s="25" t="s">
        <v>144</v>
      </c>
      <c r="M44" s="25">
        <v>76.25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(2400+136.66)*1.202</f>
        <v>3049.0653199999997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8830.68532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D54*E33</f>
        <v>5407.38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5407.38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9" t="s">
        <v>64</v>
      </c>
      <c r="M57" s="27">
        <f>SUM(M40:M56)</f>
        <v>423.83000000000004</v>
      </c>
    </row>
    <row r="58" spans="1:6" ht="12.75">
      <c r="A58" t="s">
        <v>19</v>
      </c>
      <c r="C58" s="56">
        <v>165278</v>
      </c>
      <c r="D58">
        <v>228935.4</v>
      </c>
      <c r="E58">
        <v>2731</v>
      </c>
      <c r="F58" s="34">
        <f>C58/D58*E58</f>
        <v>1971.622641146804</v>
      </c>
    </row>
    <row r="59" spans="1:6" ht="12.75">
      <c r="A59" t="s">
        <v>20</v>
      </c>
      <c r="F59" s="34">
        <f>M20</f>
        <v>2532.0718979999997</v>
      </c>
    </row>
    <row r="60" spans="1:6" ht="12.75">
      <c r="A60" t="s">
        <v>21</v>
      </c>
      <c r="F60" s="11">
        <f>M36</f>
        <v>2924.1459484800002</v>
      </c>
    </row>
    <row r="61" spans="1:7" ht="12.75">
      <c r="A61" t="s">
        <v>72</v>
      </c>
      <c r="F61" s="5">
        <v>0</v>
      </c>
      <c r="G61" s="56"/>
    </row>
    <row r="62" spans="1:6" ht="12.75">
      <c r="A62" t="s">
        <v>22</v>
      </c>
      <c r="F62" s="5">
        <f>M57</f>
        <v>423.83000000000004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5">
        <v>0.26</v>
      </c>
      <c r="E65" t="s">
        <v>14</v>
      </c>
      <c r="F65" s="5">
        <f>B65*D65</f>
        <v>710.0600000000001</v>
      </c>
    </row>
    <row r="66" spans="1:6" ht="12.75">
      <c r="A66" s="56" t="s">
        <v>75</v>
      </c>
      <c r="B66" s="56"/>
      <c r="C66" s="56"/>
      <c r="D66" s="56"/>
      <c r="E66" s="56"/>
      <c r="F66" s="63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8561.730487626803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0.23</v>
      </c>
      <c r="E70" t="s">
        <v>14</v>
      </c>
      <c r="F70" s="11">
        <f>B70*D70</f>
        <v>628.13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1.03</v>
      </c>
      <c r="E73" t="s">
        <v>14</v>
      </c>
      <c r="F73" s="5">
        <f>B73*D73</f>
        <v>2812.9300000000003</v>
      </c>
    </row>
    <row r="74" spans="1:6" ht="12.75">
      <c r="A74" s="4" t="s">
        <v>29</v>
      </c>
      <c r="B74" s="1"/>
      <c r="F74" s="30">
        <f>F70+F73</f>
        <v>3441.0600000000004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1.8</v>
      </c>
      <c r="E77" t="s">
        <v>14</v>
      </c>
      <c r="F77" s="5">
        <f>B77*D77</f>
        <v>4915.8</v>
      </c>
    </row>
    <row r="78" spans="1:6" ht="12.75">
      <c r="A78" s="4" t="s">
        <v>31</v>
      </c>
      <c r="B78" s="1"/>
      <c r="F78" s="8">
        <f>SUM(F77)</f>
        <v>4915.8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31156.655807626805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1807.0860368423546</v>
      </c>
      <c r="I81" s="7"/>
    </row>
    <row r="82" spans="1:6" ht="15">
      <c r="A82" s="12" t="s">
        <v>34</v>
      </c>
      <c r="B82" s="12"/>
      <c r="C82" s="12"/>
      <c r="D82" s="12"/>
      <c r="E82" s="12"/>
      <c r="F82" s="33">
        <f>F80+F81</f>
        <v>32963.74184446916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8">
        <v>42736</v>
      </c>
      <c r="C84" s="39">
        <v>-301816</v>
      </c>
      <c r="D84" s="40">
        <f>F44</f>
        <v>40233.25</v>
      </c>
      <c r="E84" s="40">
        <f>F82</f>
        <v>32963.74184446916</v>
      </c>
      <c r="F84" s="42">
        <f>C84+D84-E84</f>
        <v>-294546.49184446916</v>
      </c>
    </row>
    <row r="87" spans="1:6" ht="13.5" thickBot="1">
      <c r="A87" t="s">
        <v>110</v>
      </c>
      <c r="C87" s="60">
        <v>42736</v>
      </c>
      <c r="D87" s="5" t="s">
        <v>111</v>
      </c>
      <c r="E87" s="60">
        <v>42766</v>
      </c>
      <c r="F87" t="s">
        <v>112</v>
      </c>
    </row>
    <row r="88" spans="1:7" ht="13.5" thickBot="1">
      <c r="A88" t="s">
        <v>119</v>
      </c>
      <c r="F88" s="61">
        <f>E84</f>
        <v>32963.74184446916</v>
      </c>
      <c r="G88" t="s">
        <v>14</v>
      </c>
    </row>
    <row r="89" ht="12.75">
      <c r="A89" t="s">
        <v>113</v>
      </c>
    </row>
    <row r="90" ht="12.75">
      <c r="A90" t="s">
        <v>114</v>
      </c>
    </row>
    <row r="91" ht="12.75">
      <c r="A91" t="s">
        <v>118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5" ht="12.75">
      <c r="A105" t="s">
        <v>124</v>
      </c>
    </row>
    <row r="107" ht="12.75">
      <c r="H107" s="7"/>
    </row>
    <row r="108" ht="12.75">
      <c r="G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2016-06-20T09:59:48Z</cp:lastPrinted>
  <dcterms:created xsi:type="dcterms:W3CDTF">2008-08-18T07:30:19Z</dcterms:created>
  <dcterms:modified xsi:type="dcterms:W3CDTF">2017-04-17T12:50:13Z</dcterms:modified>
  <cp:category/>
  <cp:version/>
  <cp:contentType/>
  <cp:contentStatus/>
</cp:coreProperties>
</file>