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<sst xmlns="http://schemas.openxmlformats.org/spreadsheetml/2006/main" count="169" uniqueCount="146">
  <si>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</si>
  <si>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</si>
  <si>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</si>
  <si>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</si>
  <si>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</si>
  <si>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</si>
  <si>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</si>
  <si>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</si>
  <si>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</si>
  <si>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</si>
  <si>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</si>
  <si>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</si>
  <si>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</si>
  <si>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</si>
  <si>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</si>
  <si>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</si>
  <si>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</si>
  <si>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</si>
  <si>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</si>
  <si>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</si>
  <si>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</si>
  <si>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</si>
  <si>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</si>
  <si>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</si>
  <si>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</si>
  <si>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</si>
  <si>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</si>
  <si>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</si>
  <si>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</si>
  <si>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</si>
  <si>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</si>
  <si>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</si>
  <si>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</si>
  <si>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</si>
  <si>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</si>
  <si>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</si>
  <si>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</si>
  <si>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</si>
  <si>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</si>
  <si>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</si>
  <si>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</si>
  <si>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</si>
  <si>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</si>
  <si>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</si>
  <si>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</si>
  <si>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</si>
  <si>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</si>
  <si>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</si>
  <si>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</si>
  <si>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</si>
  <si>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</si>
  <si>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</si>
  <si>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</si>
  <si>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</si>
  <si>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</si>
  <si>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</si>
  <si>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</si>
  <si>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</si>
  <si>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</si>
  <si>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</si>
  <si>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</si>
  <si>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</si>
  <si>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</si>
  <si>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</si>
  <si>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</si>
  <si>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</si>
  <si>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</si>
  <si>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</si>
  <si>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</si>
  <si>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</si>
  <si>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</si>
  <si>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</si>
  <si>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</si>
  <si>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</si>
  <si>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</si>
  <si>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</si>
  <si>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</si>
  <si>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</si>
  <si>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</si>
  <si>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</si>
  <si>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</si>
  <si>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</si>
  <si>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</si>
  <si>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</si>
  <si>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</si>
  <si>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</si>
  <si>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</si>
  <si>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</si>
  <si>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</si>
  <si>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</si>
  <si>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</si>
  <si>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</si>
  <si>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</si>
  <si>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</si>
  <si>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</si>
  <si>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</si>
  <si>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</si>
  <si>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</si>
  <si>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</si>
  <si>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</si>
  <si>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</si>
  <si>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</si>
  <si>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</si>
  <si>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</si>
  <si>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</si>
  <si>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</si>
  <si>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</si>
  <si>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</si>
  <si>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</si>
  <si>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</si>
  <si>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</si>
  <si>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</si>
  <si>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</si>
  <si>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</si>
  <si>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</si>
  <si>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</si>
  <si>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</si>
  <si>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</si>
  <si>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</si>
  <si>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</si>
  <si>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</si>
  <si>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</si>
  <si>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</si>
  <si>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</si>
  <si>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</si>
  <si>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</si>
  <si>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</si>
  <si>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ростелеком,комстар)</t>
    </r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</si>
  <si>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</si>
  <si>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</si>
  <si>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</si>
  <si>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</si>
  <si>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</si>
  <si>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</si>
  <si>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</si>
  <si>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</si>
  <si>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</si>
  <si>
    <t>смена вентиля д 15 (1шт) т.п.</t>
  </si>
  <si>
    <t>вентиль  д 15</t>
  </si>
  <si>
    <t>1шт</t>
  </si>
  <si>
    <t>2шт</t>
  </si>
  <si>
    <t>цанга</t>
  </si>
  <si>
    <t xml:space="preserve">прочистка канализации </t>
  </si>
  <si>
    <t>смена ламп (6шт)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</si>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</sst>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0">
      <selection activeCell="M42" sqref="M42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s="5" t="s">
        <v>134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129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2.37</v>
      </c>
      <c r="M6" s="46">
        <f>L6*114.3*1.202</f>
        <v>325.61098200000004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59.077098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148.379688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4.380000000000001</v>
      </c>
      <c r="M20" s="33">
        <f>SUM(M6:M19)</f>
        <v>601.762068</v>
      </c>
    </row>
    <row r="21" spans="1:11" ht="12.75">
      <c r="A21" t="s">
        <v>128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46">
        <v>0.81</v>
      </c>
      <c r="M24" s="32">
        <f aca="true" t="shared" si="1" ref="M24:M34">L24*114.3*1.202*1.15</f>
        <v>127.97748089999997</v>
      </c>
    </row>
    <row r="25" spans="1:13" ht="12.75">
      <c r="A25" t="s">
        <v>106</v>
      </c>
      <c r="J25" s="20">
        <v>2</v>
      </c>
      <c r="K25" s="20" t="s">
        <v>142</v>
      </c>
      <c r="L25" s="25">
        <v>4.83</v>
      </c>
      <c r="M25" s="32">
        <f t="shared" si="1"/>
        <v>763.1249786999998</v>
      </c>
    </row>
    <row r="26" spans="1:13" ht="12.75">
      <c r="A26" t="s">
        <v>107</v>
      </c>
      <c r="J26" s="20">
        <v>3</v>
      </c>
      <c r="K26" s="20" t="s">
        <v>143</v>
      </c>
      <c r="L26" s="25">
        <f>0.06*7.1</f>
        <v>0.426</v>
      </c>
      <c r="M26" s="32">
        <f t="shared" si="1"/>
        <v>67.30667514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6.066000000000001</v>
      </c>
      <c r="M35" s="33">
        <f>SUM(M24:M34)</f>
        <v>958.4091347399998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138</v>
      </c>
      <c r="L39" s="25" t="s">
        <v>139</v>
      </c>
      <c r="M39" s="25">
        <v>230.17</v>
      </c>
    </row>
    <row r="40" spans="1:13" ht="12.75">
      <c r="A40" s="2" t="s">
        <v>6</v>
      </c>
      <c r="F40" s="11">
        <f>30717.73+-1905.86</f>
        <v>28811.87</v>
      </c>
      <c r="J40" s="20">
        <v>2</v>
      </c>
      <c r="K40" s="20" t="s">
        <v>141</v>
      </c>
      <c r="L40" s="25" t="s">
        <v>140</v>
      </c>
      <c r="M40" s="25">
        <f>2*159.99</f>
        <v>319.98</v>
      </c>
    </row>
    <row r="41" spans="1:13" ht="12.75">
      <c r="A41" t="s">
        <v>7</v>
      </c>
      <c r="F41" s="5">
        <f>45681.91</f>
        <v>45681.91</v>
      </c>
      <c r="J41" s="20">
        <v>3</v>
      </c>
      <c r="K41" s="20" t="s">
        <v>144</v>
      </c>
      <c r="L41" s="25" t="s">
        <v>145</v>
      </c>
      <c r="M41" s="25">
        <f>6*13</f>
        <v>78</v>
      </c>
    </row>
    <row r="42" spans="2:13" ht="12.75">
      <c r="B42" t="s">
        <v>8</v>
      </c>
      <c r="F42" s="9">
        <f>F41/F40</f>
        <v>1.5855239524543185</v>
      </c>
      <c r="J42" s="20">
        <v>4</v>
      </c>
      <c r="K42" s="20"/>
      <c r="L42" s="25"/>
      <c r="M42" s="25"/>
    </row>
    <row r="43" spans="1:13" ht="12.75">
      <c r="A43" t="s">
        <v>127</v>
      </c>
      <c r="F43" s="11">
        <f>400+400+250</f>
        <v>1050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46731.91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2012.14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2973.7400000000002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3922.176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0.4</v>
      </c>
      <c r="E55" t="s">
        <v>14</v>
      </c>
      <c r="F55" s="5">
        <f>B55*D55</f>
        <v>256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4178.1759999999995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0">
        <v>167335</v>
      </c>
      <c r="D58">
        <v>228935.4</v>
      </c>
      <c r="E58">
        <v>2042.8</v>
      </c>
      <c r="F58" s="34">
        <f>C58/D58*E58</f>
        <v>1493.1370945690358</v>
      </c>
      <c r="J58" s="20">
        <v>20</v>
      </c>
      <c r="K58" s="20"/>
      <c r="L58" s="25"/>
      <c r="M58" s="25"/>
    </row>
    <row r="59" spans="1:13" ht="12.75">
      <c r="A59" t="s">
        <v>20</v>
      </c>
      <c r="F59" s="34">
        <f>M20</f>
        <v>601.762068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958.4091347399998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f>0*600*1.202</f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M62</f>
        <v>628.15</v>
      </c>
      <c r="J62" s="20"/>
      <c r="K62" s="20"/>
      <c r="L62" s="30" t="s">
        <v>65</v>
      </c>
      <c r="M62" s="33">
        <f>SUM(M39:M61)</f>
        <v>628.15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0.37</v>
      </c>
      <c r="E65" s="44" t="s">
        <v>14</v>
      </c>
      <c r="F65" s="45">
        <f>B65*D65</f>
        <v>755.836</v>
      </c>
    </row>
    <row r="66" spans="1:6" ht="12.75">
      <c r="A66" s="51" t="s">
        <v>75</v>
      </c>
      <c r="B66" s="51"/>
      <c r="C66" s="51"/>
      <c r="D66" s="52"/>
      <c r="E66" s="51"/>
      <c r="F66" s="52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4437.294297309036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</v>
      </c>
      <c r="E70" t="s">
        <v>14</v>
      </c>
      <c r="F70" s="11">
        <f>B70*D70</f>
        <v>408.56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0.97</v>
      </c>
      <c r="E73" t="s">
        <v>14</v>
      </c>
      <c r="F73" s="11">
        <f>B73*D73</f>
        <v>1981.5159999999998</v>
      </c>
    </row>
    <row r="74" spans="1:6" ht="12.75">
      <c r="A74" s="4" t="s">
        <v>29</v>
      </c>
      <c r="F74" s="31">
        <f>F70+F73</f>
        <v>2390.076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2.1</v>
      </c>
      <c r="E77" t="s">
        <v>14</v>
      </c>
      <c r="F77" s="11">
        <f>B77*D77</f>
        <v>4289.88</v>
      </c>
    </row>
    <row r="78" spans="1:6" ht="12.75">
      <c r="A78" s="4" t="s">
        <v>32</v>
      </c>
      <c r="F78" s="8">
        <f>SUM(F77)</f>
        <v>4289.88</v>
      </c>
    </row>
    <row r="79" spans="1:6" ht="12.75">
      <c r="A79" s="47" t="s">
        <v>78</v>
      </c>
      <c r="B79" s="44"/>
      <c r="C79" s="44"/>
      <c r="D79" s="48">
        <v>0</v>
      </c>
      <c r="E79" s="44"/>
      <c r="F79" s="49">
        <f>D79*E33</f>
        <v>0</v>
      </c>
    </row>
    <row r="80" spans="1:8" ht="12.75">
      <c r="A80" s="1" t="s">
        <v>33</v>
      </c>
      <c r="B80" s="1"/>
      <c r="F80" s="31">
        <f>F52+F56+F68+F74+F78+F79</f>
        <v>18269.166297309035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1059.611645243924</v>
      </c>
      <c r="G81" s="7"/>
      <c r="H81" s="7"/>
      <c r="I81" s="7"/>
    </row>
    <row r="82" spans="1:9" ht="12.75">
      <c r="A82" s="1"/>
      <c r="B82" s="35" t="s">
        <v>130</v>
      </c>
      <c r="C82" s="35"/>
      <c r="D82" s="1"/>
      <c r="E82" s="57"/>
      <c r="F82" s="58">
        <v>938.99</v>
      </c>
      <c r="G82" s="7"/>
      <c r="H82" s="7"/>
      <c r="I82" s="7"/>
    </row>
    <row r="83" spans="1:9" ht="12.75">
      <c r="A83" s="1"/>
      <c r="B83" s="35" t="s">
        <v>131</v>
      </c>
      <c r="C83" s="35"/>
      <c r="D83" s="1"/>
      <c r="E83" s="57"/>
      <c r="F83" s="58">
        <v>183.99</v>
      </c>
      <c r="G83" s="7"/>
      <c r="H83" s="7"/>
      <c r="I83" s="7"/>
    </row>
    <row r="84" spans="1:9" ht="12.75">
      <c r="A84" s="1"/>
      <c r="B84" s="35" t="s">
        <v>132</v>
      </c>
      <c r="C84" s="35"/>
      <c r="D84" s="1"/>
      <c r="E84" s="57"/>
      <c r="F84" s="58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20451.757942552962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42948</v>
      </c>
      <c r="C87" s="40">
        <v>-411334</v>
      </c>
      <c r="D87" s="42">
        <f>F44</f>
        <v>46731.91</v>
      </c>
      <c r="E87" s="42">
        <f>F85</f>
        <v>20451.757942552962</v>
      </c>
      <c r="F87" s="43">
        <f>C87+D87-E87</f>
        <v>-385053.84794255294</v>
      </c>
    </row>
    <row r="89" spans="1:6" ht="13.5" thickBot="1">
      <c r="A89" t="s">
        <v>112</v>
      </c>
      <c r="C89" s="54">
        <v>42948</v>
      </c>
      <c r="D89" s="8" t="s">
        <v>113</v>
      </c>
      <c r="E89" s="54" t="s">
        <v>136</v>
      </c>
      <c r="F89" t="s">
        <v>114</v>
      </c>
    </row>
    <row r="90" spans="1:7" ht="13.5" thickBot="1">
      <c r="A90" t="s">
        <v>115</v>
      </c>
      <c r="F90" s="55">
        <f>E87</f>
        <v>20451.757942552962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2017-08-21T12:51:22Z</cp:lastPrinted>
  <dcterms:created xsi:type="dcterms:W3CDTF">2008-08-18T07:30:19Z</dcterms:created>
  <dcterms:modified xsi:type="dcterms:W3CDTF">2017-11-07T11:29:12Z</dcterms:modified>
  <cp:category/>
  <cp:version/>
  <cp:contentType/>
  <cp:contentStatus/>
</cp:coreProperties>
</file>