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<sst xmlns="http://schemas.openxmlformats.org/spreadsheetml/2006/main" count="167" uniqueCount="145">
  <si>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</si>
  <si>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</si>
  <si>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</si>
  <si>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</si>
  <si>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</si>
  <si>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</si>
  <si>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</si>
  <si>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</si>
  <si>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</si>
  <si>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</si>
  <si>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</si>
  <si>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</si>
  <si>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</si>
  <si>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</si>
  <si>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</si>
  <si>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</si>
  <si>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</si>
  <si>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</si>
  <si>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</si>
  <si>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</si>
  <si>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</si>
  <si>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</si>
  <si>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</si>
  <si>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</si>
  <si>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</si>
  <si>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</si>
  <si>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</si>
  <si>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</si>
  <si>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</si>
  <si>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</si>
  <si>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</si>
  <si>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</si>
  <si>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</si>
  <si>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</si>
  <si>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</si>
  <si>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</si>
  <si>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</si>
  <si>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</si>
  <si>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</si>
  <si>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</si>
  <si>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</si>
  <si>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</si>
  <si>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</si>
  <si>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</si>
  <si>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</si>
  <si>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</si>
  <si>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</si>
  <si>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</si>
  <si>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</si>
  <si>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</si>
  <si>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</si>
  <si>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</si>
  <si>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</si>
  <si>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</si>
  <si>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</si>
  <si>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</si>
  <si>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</si>
  <si>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</si>
  <si>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</si>
  <si>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</si>
  <si>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</si>
  <si>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</si>
  <si>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</si>
  <si>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</si>
  <si>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</si>
  <si>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</si>
  <si>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</si>
  <si>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</si>
  <si>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</si>
  <si>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</si>
  <si>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</si>
  <si>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</si>
  <si>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</si>
  <si>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</si>
  <si>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</si>
  <si>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</si>
  <si>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</si>
  <si>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</si>
  <si>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</si>
  <si>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</si>
  <si>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</si>
  <si>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</si>
  <si>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</si>
  <si>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</si>
  <si>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</si>
  <si>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</si>
  <si>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</si>
  <si>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</si>
  <si>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</si>
  <si>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</si>
  <si>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</si>
  <si>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</si>
  <si>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</si>
  <si>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</si>
  <si>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</si>
  <si>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</si>
  <si>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</si>
  <si>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</si>
  <si>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</si>
  <si>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</si>
  <si>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</si>
  <si>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</si>
  <si>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</si>
  <si>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</si>
  <si>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</si>
  <si>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</si>
  <si>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</si>
  <si>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</si>
  <si>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</si>
  <si>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</si>
  <si>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</si>
  <si>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</si>
  <si>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</si>
  <si>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</si>
  <si>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</si>
  <si>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</si>
  <si>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</si>
  <si>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</si>
  <si>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</si>
  <si>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</si>
  <si>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</si>
  <si>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</si>
  <si>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</si>
  <si>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</si>
  <si>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</si>
  <si>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</si>
  <si>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</si>
  <si>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</si>
  <si>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</si>
  <si>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</si>
  <si>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</si>
  <si>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</si>
  <si>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</si>
  <si>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</si>
  <si>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</si>
  <si>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</si>
  <si>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</si>
  <si>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 п-д1</t>
  </si>
  <si>
    <t>смена труб д 25 на п.пр. (4мп) кв.18,21</t>
  </si>
  <si>
    <t>труба д 25 п.пр.</t>
  </si>
  <si>
    <t>4мп</t>
  </si>
  <si>
    <t>муфта 25</t>
  </si>
  <si>
    <t>2шт</t>
  </si>
  <si>
    <t>тройник 25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</si>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</sst>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K41" sqref="K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K2" s="5" t="s">
        <v>136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266.53388399999994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25">
        <v>4.83</v>
      </c>
      <c r="M24" s="33">
        <f aca="true" t="shared" si="1" ref="M24:M32">L24*114.3*1.202*1.15</f>
        <v>763.1249786999998</v>
      </c>
    </row>
    <row r="25" spans="1:13" ht="12.75">
      <c r="A25" t="s">
        <v>108</v>
      </c>
      <c r="J25" s="20">
        <v>2</v>
      </c>
      <c r="K25" s="20" t="s">
        <v>138</v>
      </c>
      <c r="L25" s="46">
        <f>0.04*184.3</f>
        <v>7.372000000000001</v>
      </c>
      <c r="M25" s="33">
        <f t="shared" si="1"/>
        <v>1164.75307308</v>
      </c>
    </row>
    <row r="26" spans="1:13" ht="12.75">
      <c r="A26" t="s">
        <v>109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4.83</v>
      </c>
      <c r="M33" s="34">
        <f>SUM(M24:M32)</f>
        <v>1927.8780517799996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139</v>
      </c>
      <c r="L37" s="25" t="s">
        <v>140</v>
      </c>
      <c r="M37" s="25">
        <f>4*97</f>
        <v>388</v>
      </c>
    </row>
    <row r="38" spans="2:13" ht="12.75">
      <c r="B38" s="1" t="s">
        <v>5</v>
      </c>
      <c r="C38" s="1"/>
      <c r="J38" s="20">
        <v>2</v>
      </c>
      <c r="K38" s="20" t="s">
        <v>141</v>
      </c>
      <c r="L38" s="25" t="s">
        <v>142</v>
      </c>
      <c r="M38" s="25">
        <f>2*65</f>
        <v>130</v>
      </c>
    </row>
    <row r="39" spans="10:13" ht="12.75">
      <c r="J39" s="20">
        <v>3</v>
      </c>
      <c r="K39" s="20" t="s">
        <v>143</v>
      </c>
      <c r="L39" s="25" t="s">
        <v>144</v>
      </c>
      <c r="M39" s="25">
        <v>10</v>
      </c>
    </row>
    <row r="40" spans="1:13" ht="12.75">
      <c r="A40" s="2" t="s">
        <v>6</v>
      </c>
      <c r="F40" s="11">
        <f>41803.93</f>
        <v>41803.93</v>
      </c>
      <c r="J40" s="20">
        <v>4</v>
      </c>
      <c r="K40" s="57" t="s">
        <v>141</v>
      </c>
      <c r="L40" s="58" t="s">
        <v>144</v>
      </c>
      <c r="M40" s="61">
        <v>80</v>
      </c>
    </row>
    <row r="41" spans="1:13" ht="12.75">
      <c r="A41" t="s">
        <v>7</v>
      </c>
      <c r="F41" s="11">
        <f>36755.95</f>
        <v>36755.95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0.8792462813902903</v>
      </c>
      <c r="J42" s="20">
        <v>6</v>
      </c>
      <c r="K42" s="20"/>
      <c r="L42" s="25"/>
      <c r="M42" s="25"/>
    </row>
    <row r="43" spans="1:13" ht="12.75">
      <c r="A43" t="s">
        <v>128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43959.52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5461.248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5461.248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2844.4</v>
      </c>
      <c r="F58" s="35">
        <f>C58/D58*E58</f>
        <v>2070.5247663751434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266.53388399999994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1927.8780517799996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608</v>
      </c>
    </row>
    <row r="62" spans="1:6" ht="12.75">
      <c r="A62" t="s">
        <v>22</v>
      </c>
      <c r="F62" s="5">
        <f>M61</f>
        <v>608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0.26</v>
      </c>
      <c r="E65" t="s">
        <v>14</v>
      </c>
      <c r="F65" s="11">
        <f>B65*D65</f>
        <v>739.5440000000001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5612.480702155142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0.93</v>
      </c>
      <c r="F73" s="11">
        <f>B73*D73</f>
        <v>2645.2920000000004</v>
      </c>
    </row>
    <row r="74" spans="1:6" ht="12.75">
      <c r="A74" s="4" t="s">
        <v>28</v>
      </c>
      <c r="B74" s="1"/>
      <c r="F74" s="32">
        <f>F70+F73</f>
        <v>3185.7280000000005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2.06</v>
      </c>
      <c r="F77" s="5">
        <f>B77*D77</f>
        <v>5859.464</v>
      </c>
    </row>
    <row r="78" spans="1:6" ht="12.75">
      <c r="A78" s="4" t="s">
        <v>30</v>
      </c>
      <c r="B78" s="1"/>
      <c r="F78" s="8">
        <f>SUM(F77)</f>
        <v>5859.464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28144.26602215514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1632.367429284998</v>
      </c>
      <c r="I81" s="7"/>
    </row>
    <row r="82" spans="1:9" ht="12.75">
      <c r="A82" s="1"/>
      <c r="B82" s="36" t="s">
        <v>131</v>
      </c>
      <c r="C82" s="45"/>
      <c r="D82" s="1"/>
      <c r="E82" s="59"/>
      <c r="F82" s="60">
        <v>4090.45</v>
      </c>
      <c r="I82" s="7"/>
    </row>
    <row r="83" spans="1:9" ht="12.75">
      <c r="A83" s="1"/>
      <c r="B83" s="36" t="s">
        <v>132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133</v>
      </c>
      <c r="C84" s="45"/>
      <c r="D84" s="1"/>
      <c r="E84" s="59"/>
      <c r="F84" s="60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34093.55345144014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135</v>
      </c>
    </row>
    <row r="87" spans="1:6" ht="12.75">
      <c r="A87" s="13"/>
      <c r="B87" s="39">
        <v>42917</v>
      </c>
      <c r="C87" s="40">
        <v>-178736</v>
      </c>
      <c r="D87" s="43">
        <f>F44</f>
        <v>43959.52</v>
      </c>
      <c r="E87" s="43">
        <f>F85</f>
        <v>34093.55345144014</v>
      </c>
      <c r="F87" s="44">
        <f>C87+D87-E87</f>
        <v>-168870.03345144016</v>
      </c>
    </row>
    <row r="89" spans="1:6" ht="13.5" thickBot="1">
      <c r="A89" t="s">
        <v>113</v>
      </c>
      <c r="C89" s="55">
        <v>42917</v>
      </c>
      <c r="D89" s="8" t="s">
        <v>114</v>
      </c>
      <c r="E89" s="55">
        <v>42947</v>
      </c>
      <c r="F89" t="s">
        <v>115</v>
      </c>
    </row>
    <row r="90" spans="1:7" ht="13.5" thickBot="1">
      <c r="A90" t="s">
        <v>116</v>
      </c>
      <c r="F90" s="56">
        <f>E87</f>
        <v>34093.55345144014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2017-08-21T12:44:39Z</cp:lastPrinted>
  <dcterms:created xsi:type="dcterms:W3CDTF">2008-08-18T07:30:19Z</dcterms:created>
  <dcterms:modified xsi:type="dcterms:W3CDTF">2017-10-11T10:38:54Z</dcterms:modified>
  <cp:category/>
  <cp:version/>
  <cp:contentType/>
  <cp:contentStatus/>
</cp:coreProperties>
</file>