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<sst xmlns="http://schemas.openxmlformats.org/spreadsheetml/2006/main" count="168" uniqueCount="145">
  <si>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</si>
  <si>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</si>
  <si>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</si>
  <si>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</si>
  <si>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</si>
  <si>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</si>
  <si>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</si>
  <si>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</si>
  <si>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</si>
  <si>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</si>
  <si>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</si>
  <si>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</si>
  <si>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</si>
  <si>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</si>
  <si>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</si>
  <si>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</si>
  <si>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</si>
  <si>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</si>
  <si>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</si>
  <si>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</si>
  <si>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</si>
  <si>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</si>
  <si>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</si>
  <si>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</si>
  <si>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</si>
  <si>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</si>
  <si>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</si>
  <si>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</si>
  <si>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</si>
  <si>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</si>
  <si>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</si>
  <si>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</si>
  <si>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</si>
  <si>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</si>
  <si>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</si>
  <si>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</si>
  <si>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</si>
  <si>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</si>
  <si>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</si>
  <si>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</si>
  <si>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</si>
  <si>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</si>
  <si>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</si>
  <si>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</si>
  <si>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</si>
  <si>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</si>
  <si>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</si>
  <si>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</si>
  <si>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</si>
  <si>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</si>
  <si>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</si>
  <si>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</si>
  <si>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</si>
  <si>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</si>
  <si>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</si>
  <si>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</si>
  <si>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</si>
  <si>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</si>
  <si>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</si>
  <si>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</si>
  <si>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</si>
  <si>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</si>
  <si>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</si>
  <si>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</si>
  <si>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</si>
  <si>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</si>
  <si>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</si>
  <si>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</si>
  <si>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</si>
  <si>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</si>
  <si>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</si>
  <si>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</si>
  <si>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</si>
  <si>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</si>
  <si>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</si>
  <si>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</si>
  <si>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</si>
  <si>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</si>
  <si>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</si>
  <si>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</si>
  <si>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</si>
  <si>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</si>
  <si>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</si>
  <si>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</si>
  <si>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</si>
  <si>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</si>
  <si>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</si>
  <si>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</si>
  <si>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</si>
  <si>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</si>
  <si>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</si>
  <si>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</si>
  <si>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</si>
  <si>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</si>
  <si>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</si>
  <si>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</si>
  <si>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</si>
  <si>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</si>
  <si>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</si>
  <si>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</si>
  <si>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</si>
  <si>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</si>
  <si>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</si>
  <si>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</si>
  <si>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</si>
  <si>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</si>
  <si>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</si>
  <si>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</si>
  <si>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</si>
  <si>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</si>
  <si>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</si>
  <si>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</si>
  <si>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</si>
  <si>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</si>
  <si>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</si>
  <si>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</si>
  <si>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</si>
  <si>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</si>
  <si>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</si>
  <si>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</si>
  <si>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</si>
  <si>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</si>
  <si>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</si>
  <si>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</si>
  <si>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</si>
  <si>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</si>
  <si>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</si>
  <si>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</si>
  <si>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</si>
  <si>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</si>
  <si>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</si>
  <si>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</si>
  <si>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</si>
  <si>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</si>
  <si>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01.09.</t>
  </si>
  <si>
    <t>31.09.2017</t>
  </si>
  <si>
    <t>смена вентиля д 15 (1шт) т.п.</t>
  </si>
  <si>
    <t>вентиль д 15</t>
  </si>
  <si>
    <t>1шт</t>
  </si>
  <si>
    <t>2шт</t>
  </si>
  <si>
    <t>цанга</t>
  </si>
  <si>
    <t xml:space="preserve">прочистка канализации </t>
  </si>
  <si>
    <t>смена ламп (17шт)</t>
  </si>
  <si>
    <t>лампа</t>
  </si>
  <si>
    <t>17шт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</si>
</sst>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L6*114.3*1.202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2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2.49</v>
      </c>
      <c r="M16" s="52">
        <f t="shared" si="0"/>
        <v>342.097614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2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101</v>
      </c>
      <c r="J20" s="20"/>
      <c r="K20" s="27" t="s">
        <v>56</v>
      </c>
      <c r="L20" s="28">
        <f>SUM(L6:L19)</f>
        <v>7.99</v>
      </c>
      <c r="M20" s="32">
        <f>SUM(M6:M19)</f>
        <v>1097.7349140000001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v>0.81</v>
      </c>
      <c r="M24" s="50">
        <f>L24*114.3*1.202*1.15</f>
        <v>127.97748089999997</v>
      </c>
    </row>
    <row r="25" spans="1:13" ht="12.75">
      <c r="A25" t="s">
        <v>105</v>
      </c>
      <c r="J25" s="20">
        <v>2</v>
      </c>
      <c r="K25" s="48" t="s">
        <v>141</v>
      </c>
      <c r="L25" s="59">
        <v>9.66</v>
      </c>
      <c r="M25" s="50">
        <f>L25*114.3*1.202*1.15</f>
        <v>1526.2499573999996</v>
      </c>
    </row>
    <row r="26" spans="1:13" ht="12.75">
      <c r="A26" t="s">
        <v>106</v>
      </c>
      <c r="J26" s="20">
        <v>3</v>
      </c>
      <c r="K26" s="20" t="s">
        <v>142</v>
      </c>
      <c r="L26" s="52">
        <f>0.17*7.1</f>
        <v>1.207</v>
      </c>
      <c r="M26" s="50">
        <f>L26*114.3*1.202*1.15</f>
        <v>190.70224623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aca="true" t="shared" si="1" ref="M27:M34">L27*114.3*1.202*1.15</f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11.677000000000001</v>
      </c>
      <c r="M35" s="32">
        <f>SUM(M24:M34)</f>
        <v>1844.9296845299996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137</v>
      </c>
      <c r="L39" s="49" t="s">
        <v>138</v>
      </c>
      <c r="M39" s="49">
        <v>230.17</v>
      </c>
    </row>
    <row r="40" spans="1:13" ht="12.75">
      <c r="A40" s="2" t="s">
        <v>6</v>
      </c>
      <c r="F40" s="11">
        <f>63500.21+-910.77</f>
        <v>62589.44</v>
      </c>
      <c r="J40" s="20">
        <v>2</v>
      </c>
      <c r="K40" s="20" t="s">
        <v>140</v>
      </c>
      <c r="L40" s="25" t="s">
        <v>139</v>
      </c>
      <c r="M40" s="25">
        <f>2*159.99</f>
        <v>319.98</v>
      </c>
    </row>
    <row r="41" spans="1:13" ht="12.75">
      <c r="A41" t="s">
        <v>7</v>
      </c>
      <c r="F41" s="5">
        <f>68922.03</f>
        <v>68922.03</v>
      </c>
      <c r="J41" s="20">
        <v>3</v>
      </c>
      <c r="K41" s="20" t="s">
        <v>143</v>
      </c>
      <c r="L41" s="25" t="s">
        <v>144</v>
      </c>
      <c r="M41" s="25">
        <f>17*13</f>
        <v>221</v>
      </c>
    </row>
    <row r="42" spans="2:13" ht="12.75">
      <c r="B42" t="s">
        <v>8</v>
      </c>
      <c r="F42" s="9">
        <f>F41/F40</f>
        <v>1.1011766521636877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70222.03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(2800+100)*1.202</f>
        <v>3485.7999999999997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7822.129999999999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771.15</v>
      </c>
    </row>
    <row r="54" spans="1:6" ht="12.75">
      <c r="A54" t="s">
        <v>73</v>
      </c>
      <c r="C54" s="13"/>
      <c r="D54" s="43">
        <v>1.92</v>
      </c>
      <c r="E54" s="13" t="s">
        <v>14</v>
      </c>
      <c r="F54" s="11">
        <f>E33*D54</f>
        <v>8595.072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1">
        <f>SUM(F54:F55)</f>
        <v>9093.472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167335</v>
      </c>
      <c r="D58">
        <v>228935.4</v>
      </c>
      <c r="E58">
        <v>4476.6</v>
      </c>
      <c r="F58" s="33">
        <f>C58/D58*E58</f>
        <v>3272.066534926447</v>
      </c>
    </row>
    <row r="59" spans="1:6" ht="12.75">
      <c r="A59" t="s">
        <v>19</v>
      </c>
      <c r="F59" s="33">
        <f>M20</f>
        <v>1097.7349140000001</v>
      </c>
    </row>
    <row r="60" spans="1:6" ht="12.75">
      <c r="A60" t="s">
        <v>20</v>
      </c>
      <c r="F60" s="11">
        <f>M35</f>
        <v>1844.9296845299996</v>
      </c>
    </row>
    <row r="61" spans="1:6" ht="12.75">
      <c r="A61" t="s">
        <v>70</v>
      </c>
      <c r="F61" s="5">
        <f>0*600*1.202</f>
        <v>0</v>
      </c>
    </row>
    <row r="62" spans="1:6" ht="12.75">
      <c r="A62" t="s">
        <v>21</v>
      </c>
      <c r="F62" s="11">
        <f>M53</f>
        <v>771.15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0.37</v>
      </c>
      <c r="E65" t="s">
        <v>14</v>
      </c>
      <c r="F65" s="11">
        <f>B65*D65</f>
        <v>1656.342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8642.223133456446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</v>
      </c>
      <c r="E70" t="s">
        <v>14</v>
      </c>
      <c r="F70" s="11">
        <f>B70*D70</f>
        <v>895.3200000000002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0.97</v>
      </c>
      <c r="E73" t="s">
        <v>14</v>
      </c>
      <c r="F73" s="11">
        <f>B73*D73</f>
        <v>4342.302000000001</v>
      </c>
    </row>
    <row r="74" spans="1:6" ht="12.75">
      <c r="A74" s="4" t="s">
        <v>28</v>
      </c>
      <c r="F74" s="31">
        <f>F70+F73</f>
        <v>5237.622000000001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2.1</v>
      </c>
      <c r="E77" t="s">
        <v>14</v>
      </c>
      <c r="F77" s="11">
        <f>B77*D77</f>
        <v>9400.86</v>
      </c>
    </row>
    <row r="78" spans="1:6" ht="12.75">
      <c r="A78" s="4" t="s">
        <v>30</v>
      </c>
      <c r="F78" s="31">
        <f>SUM(F77)</f>
        <v>9400.86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40196.307133456445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2331.3858137404736</v>
      </c>
      <c r="I81" s="7"/>
    </row>
    <row r="82" spans="1:9" ht="12.75">
      <c r="A82" s="1"/>
      <c r="B82" s="34" t="s">
        <v>129</v>
      </c>
      <c r="C82" s="34"/>
      <c r="D82" s="1"/>
      <c r="E82" s="61"/>
      <c r="F82" s="62">
        <v>1986.79</v>
      </c>
      <c r="I82" s="7"/>
    </row>
    <row r="83" spans="1:9" ht="12.75">
      <c r="A83" s="1"/>
      <c r="B83" s="34" t="s">
        <v>130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131</v>
      </c>
      <c r="C84" s="34"/>
      <c r="D84" s="1"/>
      <c r="E84" s="61"/>
      <c r="F84" s="62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0">
        <f>F80+F81+F82+F83+F84</f>
        <v>44917.60294719692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42948</v>
      </c>
      <c r="C87" s="38">
        <v>259117</v>
      </c>
      <c r="D87" s="41">
        <f>F44</f>
        <v>70222.03</v>
      </c>
      <c r="E87" s="41">
        <f>F85</f>
        <v>44917.60294719692</v>
      </c>
      <c r="F87" s="42">
        <f>C87+D87-E87</f>
        <v>284421.4270528031</v>
      </c>
    </row>
    <row r="89" spans="1:6" ht="13.5" thickBot="1">
      <c r="A89" t="s">
        <v>111</v>
      </c>
      <c r="C89" s="57">
        <v>42948</v>
      </c>
      <c r="D89" s="8" t="s">
        <v>112</v>
      </c>
      <c r="E89" s="57" t="s">
        <v>135</v>
      </c>
      <c r="F89" t="s">
        <v>113</v>
      </c>
    </row>
    <row r="90" spans="1:7" ht="13.5" thickBot="1">
      <c r="A90" t="s">
        <v>114</v>
      </c>
      <c r="F90" s="58">
        <f>E87</f>
        <v>44917.60294719692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2017-08-21T14:16:15Z</cp:lastPrinted>
  <dcterms:created xsi:type="dcterms:W3CDTF">2008-08-18T07:30:19Z</dcterms:created>
  <dcterms:modified xsi:type="dcterms:W3CDTF">2017-11-07T11:27:28Z</dcterms:modified>
  <cp:category/>
  <cp:version/>
  <cp:contentType/>
  <cp:contentStatus/>
</cp:coreProperties>
</file>