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<sst xmlns="http://schemas.openxmlformats.org/spreadsheetml/2006/main" count="165" uniqueCount="142">
  <si>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</si>
  <si>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</si>
  <si>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</si>
  <si>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</si>
  <si>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</si>
  <si>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</si>
  <si>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</si>
  <si>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</si>
  <si>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</si>
  <si>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</si>
  <si>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</si>
  <si>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</si>
  <si>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</si>
  <si>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</si>
  <si>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</si>
  <si>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</si>
  <si>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</si>
  <si>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</si>
  <si>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</si>
  <si>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</si>
  <si>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</si>
  <si>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</si>
  <si>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</si>
  <si>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</si>
  <si>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</si>
  <si>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</si>
  <si>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</si>
  <si>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</si>
  <si>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</si>
  <si>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</si>
  <si>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</si>
  <si>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</si>
  <si>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</si>
  <si>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</si>
  <si>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</si>
  <si>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</si>
  <si>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</si>
  <si>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</si>
  <si>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</si>
  <si>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</si>
  <si>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</si>
  <si>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</si>
  <si>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</si>
  <si>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</si>
  <si>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</si>
  <si>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</si>
  <si>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</si>
  <si>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</si>
  <si>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</si>
  <si>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</si>
  <si>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</si>
  <si>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</si>
  <si>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</si>
  <si>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</si>
  <si>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</si>
  <si>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</si>
  <si>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</si>
  <si>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</si>
  <si>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</si>
  <si>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</si>
  <si>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</si>
  <si>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</si>
  <si>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</si>
  <si>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</si>
  <si>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</si>
  <si>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</si>
  <si>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</si>
  <si>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</si>
  <si>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</si>
  <si>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</si>
  <si>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</si>
  <si>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</si>
  <si>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</si>
  <si>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</si>
  <si>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</si>
  <si>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</si>
  <si>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</si>
  <si>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</si>
  <si>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</si>
  <si>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</si>
  <si>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</si>
  <si>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</si>
  <si>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</si>
  <si>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</si>
  <si>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</si>
  <si>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</si>
  <si>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</si>
  <si>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</si>
  <si>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</si>
  <si>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</si>
  <si>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</si>
  <si>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</si>
  <si>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</si>
  <si>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</si>
  <si>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</si>
  <si>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</si>
  <si>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</si>
  <si>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</si>
  <si>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</si>
  <si>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</si>
  <si>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</si>
  <si>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</si>
  <si>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</si>
  <si>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</si>
  <si>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</si>
  <si>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</si>
  <si>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</si>
  <si>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</si>
  <si>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</si>
  <si>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</si>
  <si>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</si>
  <si>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</si>
  <si>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</si>
  <si>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</si>
  <si>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</si>
  <si>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</si>
  <si>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</si>
  <si>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</si>
  <si>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</si>
  <si>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</si>
  <si>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</si>
  <si>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</si>
  <si>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</si>
  <si>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</si>
  <si>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</si>
  <si>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</si>
  <si>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</si>
  <si>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</si>
  <si>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</si>
  <si>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января</t>
  </si>
  <si>
    <t>2017 г.</t>
  </si>
  <si>
    <t>за  январь 2017 г.</t>
  </si>
  <si>
    <t>ост.на 01.02.</t>
  </si>
  <si>
    <t>откачивание воды из техподпольев</t>
  </si>
  <si>
    <t xml:space="preserve">смена ламп (8шт) </t>
  </si>
  <si>
    <t>лампа</t>
  </si>
  <si>
    <t>8шт</t>
  </si>
  <si>
    <t>смена ламп тпл (2шт)</t>
  </si>
  <si>
    <t>лампа тпл</t>
  </si>
  <si>
    <t>2шт</t>
  </si>
  <si>
    <t>стартер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</si>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</sst>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131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129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523.450566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522.0766799999999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10.36</v>
      </c>
      <c r="M20" s="33">
        <f>SUM(M6:M19)</f>
        <v>1423.3458959999998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133</v>
      </c>
      <c r="L24" s="25">
        <f>0.15*7</f>
        <v>1.05</v>
      </c>
      <c r="M24" s="32">
        <f aca="true" t="shared" si="1" ref="M24:M36">L24*114.3*1.202*1.15</f>
        <v>165.89673449999998</v>
      </c>
    </row>
    <row r="25" spans="1:13" ht="12.75">
      <c r="A25" t="s">
        <v>106</v>
      </c>
      <c r="J25" s="20">
        <v>2</v>
      </c>
      <c r="K25" s="20" t="s">
        <v>134</v>
      </c>
      <c r="L25" s="25">
        <f>0.08*7.1</f>
        <v>0.568</v>
      </c>
      <c r="M25" s="32">
        <f t="shared" si="1"/>
        <v>89.74223351999998</v>
      </c>
    </row>
    <row r="26" spans="1:13" ht="12.75">
      <c r="A26" t="s">
        <v>107</v>
      </c>
      <c r="J26" s="20">
        <v>3</v>
      </c>
      <c r="K26" s="20" t="s">
        <v>137</v>
      </c>
      <c r="L26" s="25">
        <f>0.02*13.9</f>
        <v>0.278</v>
      </c>
      <c r="M26" s="32">
        <f t="shared" si="1"/>
        <v>43.923135419999994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1.896</v>
      </c>
      <c r="M37" s="33">
        <f>SUM(M24:M36)</f>
        <v>299.56210344</v>
      </c>
    </row>
    <row r="38" ht="12.75">
      <c r="K38" s="1" t="s">
        <v>61</v>
      </c>
    </row>
    <row r="39" spans="1:13" ht="12.75">
      <c r="A39" s="2" t="s">
        <v>6</v>
      </c>
      <c r="F39" s="11">
        <v>52843.79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35190.54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0.6659352026037496</v>
      </c>
      <c r="J41" s="20">
        <v>1</v>
      </c>
      <c r="K41" s="20" t="s">
        <v>135</v>
      </c>
      <c r="L41" s="25" t="s">
        <v>136</v>
      </c>
      <c r="M41" s="25">
        <f>8*13.3</f>
        <v>106.4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138</v>
      </c>
      <c r="L42" s="25" t="s">
        <v>139</v>
      </c>
      <c r="M42" s="25">
        <f>2*33.67</f>
        <v>67.34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36490.54</v>
      </c>
      <c r="J43" s="20">
        <v>3</v>
      </c>
      <c r="K43" s="20" t="s">
        <v>140</v>
      </c>
      <c r="L43" s="25" t="s">
        <v>141</v>
      </c>
      <c r="M43" s="25">
        <f>4*18.68</f>
        <v>74.72</v>
      </c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v>4047.13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(2400+100)*1.202</f>
        <v>3005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7052.13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1.98</v>
      </c>
      <c r="E53" s="13" t="s">
        <v>14</v>
      </c>
      <c r="F53" s="11">
        <f>E32*D53</f>
        <v>6876.54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6876.54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165278</v>
      </c>
      <c r="D57">
        <v>228935.4</v>
      </c>
      <c r="E57">
        <v>3473</v>
      </c>
      <c r="F57" s="34">
        <f>C57/D57*E57</f>
        <v>2507.3033440874588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1423.3458959999998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299.56210344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248.46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0.26</v>
      </c>
      <c r="E64" t="s">
        <v>14</v>
      </c>
      <c r="F64" s="11">
        <f>B64*D64</f>
        <v>902.98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>
        <v>0</v>
      </c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/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5381.651343527459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0.23</v>
      </c>
      <c r="E69" t="s">
        <v>14</v>
      </c>
      <c r="F69" s="11">
        <f>B69*D69</f>
        <v>798.7900000000001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1.03</v>
      </c>
      <c r="E72" t="s">
        <v>14</v>
      </c>
      <c r="F72" s="11">
        <f>B72*D72</f>
        <v>3577.19</v>
      </c>
      <c r="J72" s="20"/>
      <c r="K72" s="20"/>
      <c r="L72" s="30" t="s">
        <v>64</v>
      </c>
      <c r="M72" s="33">
        <f>SUM(M41:M71)</f>
        <v>248.46</v>
      </c>
    </row>
    <row r="73" spans="1:6" ht="12.75">
      <c r="A73" s="4" t="s">
        <v>29</v>
      </c>
      <c r="F73" s="31">
        <f>F69+F72</f>
        <v>4375.9800000000005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1.8</v>
      </c>
      <c r="E76" t="s">
        <v>14</v>
      </c>
      <c r="F76" s="11">
        <f>B76*D76</f>
        <v>6251.400000000001</v>
      </c>
    </row>
    <row r="77" spans="1:6" ht="12.75">
      <c r="A77" s="4" t="s">
        <v>31</v>
      </c>
      <c r="F77" s="8">
        <f>SUM(F76)</f>
        <v>6251.400000000001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29937.70134352746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1736.3866779245925</v>
      </c>
    </row>
    <row r="81" spans="1:9" ht="15">
      <c r="A81" s="12" t="s">
        <v>34</v>
      </c>
      <c r="B81" s="12"/>
      <c r="C81" s="12"/>
      <c r="D81" s="12"/>
      <c r="E81" s="12"/>
      <c r="F81" s="41">
        <f>F79+F80</f>
        <v>31674.08802145205</v>
      </c>
      <c r="I81" s="7"/>
    </row>
    <row r="82" spans="2:6" ht="12.75">
      <c r="B82" s="36" t="s">
        <v>67</v>
      </c>
      <c r="C82" s="37" t="s">
        <v>68</v>
      </c>
      <c r="D82" s="22" t="s">
        <v>69</v>
      </c>
      <c r="E82" s="22" t="s">
        <v>70</v>
      </c>
      <c r="F82" s="40" t="s">
        <v>132</v>
      </c>
    </row>
    <row r="83" spans="1:6" ht="12.75">
      <c r="A83" s="13"/>
      <c r="B83" s="38">
        <v>42736</v>
      </c>
      <c r="C83" s="39">
        <v>16254</v>
      </c>
      <c r="D83" s="42">
        <f>F43</f>
        <v>36490.54</v>
      </c>
      <c r="E83" s="42">
        <f>F81</f>
        <v>31674.08802145205</v>
      </c>
      <c r="F83" s="43">
        <f>C83+D83-E83</f>
        <v>21070.45197854795</v>
      </c>
    </row>
    <row r="85" spans="1:7" ht="13.5" thickBot="1">
      <c r="A85" t="s">
        <v>111</v>
      </c>
      <c r="C85" s="52">
        <v>42705</v>
      </c>
      <c r="D85" s="8" t="s">
        <v>112</v>
      </c>
      <c r="E85" s="52">
        <v>42735</v>
      </c>
      <c r="F85" t="s">
        <v>113</v>
      </c>
      <c r="G85" t="s">
        <v>14</v>
      </c>
    </row>
    <row r="86" spans="1:6" ht="13.5" thickBot="1">
      <c r="A86" t="s">
        <v>114</v>
      </c>
      <c r="F86" s="53">
        <f>E83</f>
        <v>31674.08802145205</v>
      </c>
    </row>
    <row r="87" ht="12.75">
      <c r="A87" t="s">
        <v>115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5" ht="12.75">
      <c r="B95" t="s">
        <v>122</v>
      </c>
    </row>
    <row r="97" ht="12.75">
      <c r="A97" t="s">
        <v>123</v>
      </c>
    </row>
    <row r="100" ht="12.75">
      <c r="A100" t="s">
        <v>124</v>
      </c>
    </row>
    <row r="102" ht="12.75">
      <c r="A102" t="s">
        <v>125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2017-05-17T19:25:30Z</cp:lastPrinted>
  <dcterms:created xsi:type="dcterms:W3CDTF">2008-08-18T07:30:19Z</dcterms:created>
  <dcterms:modified xsi:type="dcterms:W3CDTF">2017-05-17T19:25:31Z</dcterms:modified>
  <cp:category/>
  <cp:version/>
  <cp:contentType/>
  <cp:contentStatus/>
</cp:coreProperties>
</file>