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<sst xmlns="http://schemas.openxmlformats.org/spreadsheetml/2006/main" count="174" uniqueCount="149">
  <si>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</si>
  <si>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</si>
  <si>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</si>
  <si>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</si>
  <si>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</si>
  <si>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</si>
  <si>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</si>
  <si>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</si>
  <si>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</si>
  <si>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</si>
  <si>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</si>
  <si>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</si>
  <si>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</si>
  <si>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</si>
  <si>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</si>
  <si>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</si>
  <si>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</si>
  <si>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</si>
  <si>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</si>
  <si>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</si>
  <si>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</si>
  <si>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</si>
  <si>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</si>
  <si>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</si>
  <si>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</si>
  <si>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</si>
  <si>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</si>
  <si>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</si>
  <si>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</si>
  <si>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</si>
  <si>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</si>
  <si>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</si>
  <si>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</si>
  <si>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</si>
  <si>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</si>
  <si>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</si>
  <si>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</si>
  <si>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</si>
  <si>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</si>
  <si>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</si>
  <si>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</si>
  <si>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</si>
  <si>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</si>
  <si>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</si>
  <si>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</si>
  <si>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</si>
  <si>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</si>
  <si>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</si>
  <si>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</si>
  <si>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</si>
  <si>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</si>
  <si>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</si>
  <si>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</si>
  <si>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</si>
  <si>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</si>
  <si>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</si>
  <si>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</si>
  <si>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</si>
  <si>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</si>
  <si>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</si>
  <si>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</si>
  <si>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</si>
  <si>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</si>
  <si>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</si>
  <si>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</si>
  <si>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</si>
  <si>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</si>
  <si>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</si>
  <si>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</si>
  <si>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</si>
  <si>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</si>
  <si>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</si>
  <si>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</si>
  <si>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</si>
  <si>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</si>
  <si>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</si>
  <si>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</si>
  <si>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</si>
  <si>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</si>
  <si>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</si>
  <si>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</si>
  <si>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</si>
  <si>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</si>
  <si>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</si>
  <si>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</si>
  <si>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</si>
  <si>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</si>
  <si>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</si>
  <si>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</si>
  <si>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</si>
  <si>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</si>
  <si>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</si>
  <si>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</si>
  <si>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</si>
  <si>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</si>
  <si>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</si>
  <si>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</si>
  <si>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</si>
  <si>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</si>
  <si>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</si>
  <si>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</si>
  <si>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</si>
  <si>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</si>
  <si>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</si>
  <si>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</si>
  <si>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</si>
  <si>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</si>
  <si>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</si>
  <si>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</si>
  <si>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</si>
  <si>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</si>
  <si>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</si>
  <si>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</si>
  <si>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</si>
  <si>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</si>
  <si>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</si>
  <si>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</si>
  <si>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</si>
  <si>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</si>
  <si>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</si>
  <si>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</si>
  <si>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</si>
  <si>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</si>
  <si>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</si>
  <si>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</si>
  <si>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</si>
  <si>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</si>
  <si>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</si>
  <si>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</si>
  <si>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</si>
  <si>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</si>
  <si>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</si>
  <si>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</si>
  <si>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</si>
  <si>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</si>
  <si>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>цемент</t>
  </si>
  <si>
    <t>50кг</t>
  </si>
  <si>
    <t>пескобетон</t>
  </si>
  <si>
    <t>100кг</t>
  </si>
  <si>
    <t>ремонт отмостки п-д4</t>
  </si>
  <si>
    <t>смена ламп (9шт) п-д2,3</t>
  </si>
  <si>
    <t>лампа</t>
  </si>
  <si>
    <t>9шт</t>
  </si>
  <si>
    <t>сменасгона д 32 (2шт) кв.14</t>
  </si>
  <si>
    <t>сгон 32</t>
  </si>
  <si>
    <t>2шт</t>
  </si>
  <si>
    <t>переход 20</t>
  </si>
  <si>
    <t>тройник 20</t>
  </si>
  <si>
    <t>муфта 32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</si>
</sst>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42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F42" sqref="F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10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3.17</v>
      </c>
      <c r="M6" s="50">
        <f>L6*114.3*1.202</f>
        <v>435.52186199999994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50">
        <f t="shared" si="0"/>
        <v>732.2812379999999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100</v>
      </c>
      <c r="J18" s="15" t="s">
        <v>55</v>
      </c>
      <c r="K18" s="26" t="s">
        <v>82</v>
      </c>
      <c r="L18" s="21">
        <v>8</v>
      </c>
      <c r="M18" s="50">
        <f t="shared" si="0"/>
        <v>1099.1088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19.479999999999997</v>
      </c>
      <c r="M20" s="34">
        <f>SUM(M6:M19)</f>
        <v>2676.329928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139</v>
      </c>
      <c r="L24" s="50">
        <v>11.51</v>
      </c>
      <c r="M24" s="33">
        <f>L24*114.3*1.202*1.15</f>
        <v>1818.5442038999995</v>
      </c>
    </row>
    <row r="25" spans="1:13" ht="12.75">
      <c r="A25" t="s">
        <v>106</v>
      </c>
      <c r="J25" s="20">
        <v>2</v>
      </c>
      <c r="K25" s="20" t="s">
        <v>140</v>
      </c>
      <c r="L25" s="50">
        <f>0.09*7.1</f>
        <v>0.6389999999999999</v>
      </c>
      <c r="M25" s="33">
        <f>L25*114.3*1.202*1.15</f>
        <v>100.96001270999997</v>
      </c>
    </row>
    <row r="26" spans="1:13" ht="12.75">
      <c r="A26" t="s">
        <v>107</v>
      </c>
      <c r="J26" s="20">
        <v>3</v>
      </c>
      <c r="K26" s="20" t="s">
        <v>143</v>
      </c>
      <c r="L26" s="58">
        <f>0.02*41.6</f>
        <v>0.8320000000000001</v>
      </c>
      <c r="M26" s="33">
        <f>L26*114.3*1.202*1.15</f>
        <v>131.45341247999997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8"/>
      <c r="M27" s="33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8"/>
      <c r="M28" s="33">
        <f aca="true" t="shared" si="1" ref="M28:M36">L28*114.3*1.202*1.15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8"/>
      <c r="M29" s="33">
        <f t="shared" si="1"/>
        <v>0</v>
      </c>
    </row>
    <row r="30" spans="10:13" ht="12.75">
      <c r="J30" s="20">
        <v>7</v>
      </c>
      <c r="K30" s="20"/>
      <c r="L30" s="58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8"/>
      <c r="M31" s="33">
        <f t="shared" si="1"/>
        <v>0</v>
      </c>
    </row>
    <row r="32" spans="10:13" ht="12.75">
      <c r="J32" s="20">
        <v>9</v>
      </c>
      <c r="K32" s="20"/>
      <c r="L32" s="58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8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8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8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8"/>
      <c r="M36" s="33">
        <f t="shared" si="1"/>
        <v>0</v>
      </c>
    </row>
    <row r="37" spans="10:13" ht="12.75">
      <c r="J37" s="20"/>
      <c r="K37" s="30" t="s">
        <v>57</v>
      </c>
      <c r="L37" s="28">
        <f>SUM(L24:L35)</f>
        <v>12.981</v>
      </c>
      <c r="M37" s="34">
        <f>SUM(M24:M36)</f>
        <v>2050.9576290899995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46471.37-3028.82</f>
        <v>43442.55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f>33781.98</f>
        <v>33781.98</v>
      </c>
      <c r="J41" s="20">
        <v>1</v>
      </c>
      <c r="K41" s="20" t="s">
        <v>135</v>
      </c>
      <c r="L41" s="25" t="s">
        <v>136</v>
      </c>
      <c r="M41" s="25">
        <f>50*6.11</f>
        <v>305.5</v>
      </c>
    </row>
    <row r="42" spans="2:13" ht="12.75">
      <c r="B42" t="s">
        <v>8</v>
      </c>
      <c r="F42" s="9">
        <f>F41/F40</f>
        <v>0.7776242416708964</v>
      </c>
      <c r="J42" s="20">
        <v>2</v>
      </c>
      <c r="K42" s="20" t="s">
        <v>137</v>
      </c>
      <c r="L42" s="25" t="s">
        <v>138</v>
      </c>
      <c r="M42" s="25">
        <f>100*3.18</f>
        <v>318</v>
      </c>
    </row>
    <row r="43" spans="1:13" ht="12.75">
      <c r="A43" t="s">
        <v>126</v>
      </c>
      <c r="F43" s="5">
        <f>100+250+400+400</f>
        <v>1150</v>
      </c>
      <c r="J43" s="20">
        <v>3</v>
      </c>
      <c r="K43" s="20" t="s">
        <v>141</v>
      </c>
      <c r="L43" s="25" t="s">
        <v>142</v>
      </c>
      <c r="M43" s="25">
        <f>9*14.46</f>
        <v>130.14000000000001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34931.98</v>
      </c>
      <c r="J44" s="20">
        <v>4</v>
      </c>
      <c r="K44" s="20" t="s">
        <v>144</v>
      </c>
      <c r="L44" s="25" t="s">
        <v>145</v>
      </c>
      <c r="M44" s="25">
        <f>2*73.5</f>
        <v>147</v>
      </c>
    </row>
    <row r="45" spans="10:13" ht="12.75">
      <c r="J45" s="20">
        <v>5</v>
      </c>
      <c r="K45" s="20" t="s">
        <v>146</v>
      </c>
      <c r="L45" s="25" t="s">
        <v>145</v>
      </c>
      <c r="M45" s="25">
        <f>2*69</f>
        <v>138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145</v>
      </c>
      <c r="M46" s="25">
        <f>2*35</f>
        <v>70</v>
      </c>
    </row>
    <row r="47" spans="10:13" ht="12.75">
      <c r="J47" s="20">
        <v>7</v>
      </c>
      <c r="K47" s="20" t="s">
        <v>148</v>
      </c>
      <c r="L47" s="25" t="s">
        <v>145</v>
      </c>
      <c r="M47" s="25">
        <f>2*7.6</f>
        <v>15.2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(2400)*1.202</f>
        <v>2884.7999999999997</v>
      </c>
      <c r="J50" s="20">
        <v>10</v>
      </c>
      <c r="K50" s="20"/>
      <c r="L50" s="25"/>
      <c r="M50" s="50"/>
    </row>
    <row r="51" spans="1:13" ht="12.75">
      <c r="A51" s="6" t="s">
        <v>83</v>
      </c>
      <c r="E51" s="5">
        <v>0</v>
      </c>
      <c r="F51" s="5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6931.93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5369.088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5369.088</v>
      </c>
      <c r="J56" s="20">
        <v>16</v>
      </c>
      <c r="K56" s="20"/>
      <c r="L56" s="25"/>
      <c r="M56" s="25"/>
    </row>
    <row r="57" spans="1:13" ht="12.75">
      <c r="A57" s="4" t="s">
        <v>18</v>
      </c>
      <c r="B57" s="4"/>
      <c r="J57" s="20">
        <v>17</v>
      </c>
      <c r="K57" s="20"/>
      <c r="L57" s="25"/>
      <c r="M57" s="25"/>
    </row>
    <row r="58" spans="1:13" ht="12.75">
      <c r="A58" t="s">
        <v>19</v>
      </c>
      <c r="C58" s="53">
        <v>166992</v>
      </c>
      <c r="D58">
        <v>228935.4</v>
      </c>
      <c r="E58">
        <v>2796.4</v>
      </c>
      <c r="F58" s="35">
        <f>C58/D58*E58</f>
        <v>2039.7737912092234</v>
      </c>
      <c r="J58" s="20">
        <v>18</v>
      </c>
      <c r="K58" s="20"/>
      <c r="L58" s="25"/>
      <c r="M58" s="25"/>
    </row>
    <row r="59" spans="1:13" ht="12.75">
      <c r="A59" t="s">
        <v>20</v>
      </c>
      <c r="F59" s="35">
        <f>M20</f>
        <v>2676.329928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2050.9576290899995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f>1*600*1.202</f>
        <v>721.1999999999999</v>
      </c>
      <c r="J61" s="20">
        <v>21</v>
      </c>
      <c r="K61" s="20"/>
      <c r="L61" s="25"/>
      <c r="M61" s="25"/>
    </row>
    <row r="62" spans="1:13" ht="12.75">
      <c r="A62" t="s">
        <v>22</v>
      </c>
      <c r="F62" s="5">
        <f>M70</f>
        <v>1123.84</v>
      </c>
      <c r="J62" s="20">
        <v>22</v>
      </c>
      <c r="K62" s="20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0.22</v>
      </c>
      <c r="E65" t="s">
        <v>14</v>
      </c>
      <c r="F65" s="11">
        <f>B65*D65</f>
        <v>615.208</v>
      </c>
      <c r="J65" s="20">
        <v>25</v>
      </c>
      <c r="K65" s="20"/>
      <c r="L65" s="25"/>
      <c r="M65" s="25"/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26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27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9227.309348299223</v>
      </c>
      <c r="J68" s="20">
        <v>28</v>
      </c>
      <c r="K68" s="20"/>
      <c r="L68" s="25"/>
      <c r="M68" s="25"/>
    </row>
    <row r="69" spans="1:13" ht="12.75">
      <c r="A69" s="4" t="s">
        <v>26</v>
      </c>
      <c r="J69" s="20"/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0.21</v>
      </c>
      <c r="E70" s="7"/>
      <c r="F70" s="46">
        <f>B70*D70</f>
        <v>587.244</v>
      </c>
      <c r="J70" s="20"/>
      <c r="K70" s="20"/>
      <c r="L70" s="31" t="s">
        <v>64</v>
      </c>
      <c r="M70" s="34">
        <f>SUM(M41:M69)</f>
        <v>1123.84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1.15</v>
      </c>
      <c r="E73" t="s">
        <v>14</v>
      </c>
      <c r="F73" s="11">
        <f>B73*D73</f>
        <v>3215.8599999999997</v>
      </c>
    </row>
    <row r="74" spans="1:6" ht="12.75">
      <c r="A74" s="4" t="s">
        <v>29</v>
      </c>
      <c r="F74" s="32">
        <f>F70+F73</f>
        <v>3803.104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2.27</v>
      </c>
      <c r="E77" t="s">
        <v>14</v>
      </c>
      <c r="F77" s="11">
        <f>B77*D77</f>
        <v>6347.828</v>
      </c>
    </row>
    <row r="78" spans="1:6" ht="12.75">
      <c r="A78" s="4" t="s">
        <v>31</v>
      </c>
      <c r="F78" s="32">
        <f>SUM(F77)</f>
        <v>6347.828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31679.259348299223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1837.397042201355</v>
      </c>
      <c r="I81" s="7"/>
    </row>
    <row r="82" spans="1:9" ht="12.75">
      <c r="A82" s="1"/>
      <c r="B82" s="36" t="s">
        <v>129</v>
      </c>
      <c r="C82" s="49"/>
      <c r="D82" s="1"/>
      <c r="E82" s="59"/>
      <c r="F82" s="60">
        <v>2087.54</v>
      </c>
      <c r="I82" s="7"/>
    </row>
    <row r="83" spans="1:9" ht="12.75">
      <c r="A83" s="1"/>
      <c r="B83" s="36" t="s">
        <v>130</v>
      </c>
      <c r="C83" s="49"/>
      <c r="D83" s="1"/>
      <c r="E83" s="59"/>
      <c r="F83" s="60">
        <v>392.9</v>
      </c>
      <c r="I83" s="7"/>
    </row>
    <row r="84" spans="1:9" ht="12.75">
      <c r="A84" s="1"/>
      <c r="B84" s="36" t="s">
        <v>131</v>
      </c>
      <c r="C84" s="49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35997.09639050058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43374</v>
      </c>
      <c r="C87" s="40">
        <v>-267575</v>
      </c>
      <c r="D87" s="43">
        <f>F44</f>
        <v>34931.98</v>
      </c>
      <c r="E87" s="43">
        <f>F85</f>
        <v>35997.09639050058</v>
      </c>
      <c r="F87" s="44">
        <f>C87+D87-E87</f>
        <v>-268640.11639050057</v>
      </c>
    </row>
    <row r="89" spans="1:6" ht="13.5" thickBot="1">
      <c r="A89" t="s">
        <v>111</v>
      </c>
      <c r="C89" s="55">
        <v>43009</v>
      </c>
      <c r="D89" s="8" t="s">
        <v>112</v>
      </c>
      <c r="E89" s="55">
        <v>43069</v>
      </c>
      <c r="F89" t="s">
        <v>113</v>
      </c>
    </row>
    <row r="90" spans="1:7" ht="13.5" thickBot="1">
      <c r="A90" t="s">
        <v>114</v>
      </c>
      <c r="F90" s="56">
        <f>E87</f>
        <v>35997.09639050058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2017-08-21T12:42:27Z</cp:lastPrinted>
  <dcterms:created xsi:type="dcterms:W3CDTF">2008-08-18T07:30:19Z</dcterms:created>
  <dcterms:modified xsi:type="dcterms:W3CDTF">2018-01-24T07:00:49Z</dcterms:modified>
  <cp:category/>
  <cp:version/>
  <cp:contentType/>
  <cp:contentStatus/>
</cp:coreProperties>
</file>